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KT/Google Drive/2015_IDB D/Project management - IDB_WV/2015_Module Developement/CBA and ER Tools/"/>
    </mc:Choice>
  </mc:AlternateContent>
  <bookViews>
    <workbookView xWindow="940" yWindow="460" windowWidth="19920" windowHeight="15540" tabRatio="500" activeTab="1"/>
  </bookViews>
  <sheets>
    <sheet name="Read me" sheetId="2" r:id="rId1"/>
    <sheet name="Single Sample Test" sheetId="3" r:id="rId2"/>
    <sheet name="Paired sampling" sheetId="5" r:id="rId3"/>
    <sheet name="Unpaired sampling" sheetId="7" r:id="rId4"/>
    <sheet name="Sheet1" sheetId="8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3" l="1"/>
  <c r="I7" i="3"/>
  <c r="F20" i="7"/>
  <c r="G5" i="5"/>
  <c r="F8" i="7"/>
  <c r="F9" i="7"/>
  <c r="F10" i="7"/>
  <c r="F11" i="7"/>
  <c r="F12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K7" i="7"/>
  <c r="G8" i="7"/>
  <c r="G9" i="7"/>
  <c r="G10" i="7"/>
  <c r="G11" i="7"/>
  <c r="G12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L7" i="7"/>
  <c r="L10" i="7"/>
  <c r="K6" i="7"/>
  <c r="L6" i="7"/>
  <c r="L11" i="7"/>
  <c r="L12" i="7"/>
  <c r="L8" i="7"/>
  <c r="K8" i="7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G6" i="5"/>
  <c r="G8" i="5"/>
  <c r="E8" i="3"/>
  <c r="E9" i="3"/>
  <c r="E10" i="3"/>
  <c r="E11" i="3"/>
  <c r="E12" i="3"/>
  <c r="D28" i="3"/>
  <c r="D17" i="3"/>
  <c r="D16" i="3"/>
  <c r="D18" i="3"/>
  <c r="D19" i="3"/>
  <c r="D20" i="3"/>
  <c r="D21" i="3"/>
  <c r="D22" i="3"/>
  <c r="D23" i="3"/>
  <c r="D24" i="3"/>
  <c r="D25" i="3"/>
  <c r="D26" i="3"/>
  <c r="D27" i="3"/>
  <c r="D29" i="3"/>
  <c r="D30" i="3"/>
  <c r="D31" i="3"/>
  <c r="D32" i="3"/>
  <c r="D33" i="3"/>
  <c r="D34" i="3"/>
  <c r="D35" i="3"/>
  <c r="D36" i="3"/>
  <c r="D37" i="3"/>
  <c r="D38" i="3"/>
  <c r="D39" i="3"/>
  <c r="I5" i="3"/>
  <c r="I6" i="3"/>
  <c r="I4" i="3"/>
  <c r="I8" i="3"/>
  <c r="H10" i="3"/>
  <c r="I9" i="3"/>
  <c r="L18" i="7"/>
  <c r="G9" i="5"/>
  <c r="G10" i="5"/>
  <c r="G11" i="5"/>
  <c r="G12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K6" i="5"/>
  <c r="K5" i="5"/>
  <c r="K7" i="5"/>
  <c r="K4" i="5"/>
  <c r="K8" i="5"/>
  <c r="K9" i="5"/>
  <c r="K14" i="5"/>
  <c r="I13" i="3"/>
  <c r="E16" i="3"/>
  <c r="E17" i="3"/>
  <c r="E18" i="3"/>
  <c r="E19" i="3"/>
  <c r="E6" i="3"/>
  <c r="E5" i="3"/>
  <c r="E7" i="3"/>
  <c r="M14" i="3"/>
  <c r="K13" i="5"/>
  <c r="O13" i="5"/>
  <c r="L17" i="7"/>
  <c r="P13" i="7"/>
  <c r="K13" i="7"/>
  <c r="G6" i="7"/>
  <c r="G5" i="7"/>
  <c r="F6" i="7"/>
  <c r="F5" i="7"/>
  <c r="F7" i="7"/>
  <c r="G7" i="7"/>
  <c r="J10" i="5"/>
  <c r="G7" i="5"/>
</calcChain>
</file>

<file path=xl/sharedStrings.xml><?xml version="1.0" encoding="utf-8"?>
<sst xmlns="http://schemas.openxmlformats.org/spreadsheetml/2006/main" count="312" uniqueCount="164">
  <si>
    <t>Mean</t>
  </si>
  <si>
    <t>Upper Quartile</t>
  </si>
  <si>
    <t>Lower Quartile</t>
  </si>
  <si>
    <t>Interquartile Range</t>
  </si>
  <si>
    <t>Outlier Threshold (Upper)</t>
  </si>
  <si>
    <t>Outlier Threshold (Lower)</t>
  </si>
  <si>
    <t>COV</t>
  </si>
  <si>
    <t>Does the result satisfy the 90/30 rule?</t>
  </si>
  <si>
    <t>What is the precision attained?</t>
  </si>
  <si>
    <t>Standard Deviation</t>
  </si>
  <si>
    <t>Standard error</t>
  </si>
  <si>
    <t>Sample Mean</t>
  </si>
  <si>
    <t xml:space="preserve">Outlier removal </t>
  </si>
  <si>
    <t>Outlier Identification</t>
  </si>
  <si>
    <t xml:space="preserve">S.No. </t>
  </si>
  <si>
    <t>XX1</t>
  </si>
  <si>
    <t>XX2</t>
  </si>
  <si>
    <t>XX3</t>
  </si>
  <si>
    <t>XX4</t>
  </si>
  <si>
    <t>XX5</t>
  </si>
  <si>
    <t>kg/per capita/day</t>
  </si>
  <si>
    <t>A</t>
  </si>
  <si>
    <t>B</t>
  </si>
  <si>
    <t>C</t>
  </si>
  <si>
    <t>D</t>
  </si>
  <si>
    <t>E</t>
  </si>
  <si>
    <t>Does the result satisfy the 90/10 rule?</t>
  </si>
  <si>
    <t>XX7</t>
  </si>
  <si>
    <t>XX8</t>
  </si>
  <si>
    <t>Lower bound</t>
  </si>
  <si>
    <t>Sample Size (valid count)</t>
  </si>
  <si>
    <t>Step -3 Result</t>
  </si>
  <si>
    <t>ton/hh/year</t>
  </si>
  <si>
    <t>Mean value</t>
  </si>
  <si>
    <t xml:space="preserve">Enter the Household ID from the KPT field data sheet. </t>
  </si>
  <si>
    <t>Substep 3.1</t>
  </si>
  <si>
    <t>No action required.</t>
  </si>
  <si>
    <t xml:space="preserve">Result </t>
  </si>
  <si>
    <t>Select the applicable option from drop down list for fuel consumption value as determined in step-2.</t>
  </si>
  <si>
    <t xml:space="preserve">Step -1 </t>
  </si>
  <si>
    <t>Step -2</t>
  </si>
  <si>
    <t>90/10 assessment</t>
  </si>
  <si>
    <t>Fuel saving</t>
  </si>
  <si>
    <t>F</t>
  </si>
  <si>
    <t>G</t>
  </si>
  <si>
    <t>XX6</t>
  </si>
  <si>
    <t>XX9</t>
  </si>
  <si>
    <t>XX10</t>
  </si>
  <si>
    <t>XX11</t>
  </si>
  <si>
    <t>XX12</t>
  </si>
  <si>
    <t>XX13</t>
  </si>
  <si>
    <t>XX14</t>
  </si>
  <si>
    <t>XX15</t>
  </si>
  <si>
    <t>XX16</t>
  </si>
  <si>
    <t>XX17</t>
  </si>
  <si>
    <t>XX18</t>
  </si>
  <si>
    <t>XX19</t>
  </si>
  <si>
    <t>XX20</t>
  </si>
  <si>
    <t>Step -3</t>
  </si>
  <si>
    <t xml:space="preserve"> Result</t>
  </si>
  <si>
    <t>I</t>
  </si>
  <si>
    <t xml:space="preserve">Enter the Household ID from the baseline KPT field data sheet. </t>
  </si>
  <si>
    <t xml:space="preserve">Enter the Household ID from the project KPT field data sheet. </t>
  </si>
  <si>
    <t>PX1</t>
  </si>
  <si>
    <t>PX2</t>
  </si>
  <si>
    <t>PX3</t>
  </si>
  <si>
    <t>PX4</t>
  </si>
  <si>
    <t>PX5</t>
  </si>
  <si>
    <t>PX6</t>
  </si>
  <si>
    <t>PX7</t>
  </si>
  <si>
    <t>PX8</t>
  </si>
  <si>
    <t>PX9</t>
  </si>
  <si>
    <t>PX10</t>
  </si>
  <si>
    <t>PX11</t>
  </si>
  <si>
    <t>PX12</t>
  </si>
  <si>
    <t>PX13</t>
  </si>
  <si>
    <t>PX14</t>
  </si>
  <si>
    <t>PX15</t>
  </si>
  <si>
    <t>PX16</t>
  </si>
  <si>
    <t>PX17</t>
  </si>
  <si>
    <t>PX18</t>
  </si>
  <si>
    <t>PX19</t>
  </si>
  <si>
    <t>PX20</t>
  </si>
  <si>
    <t>PX21</t>
  </si>
  <si>
    <t>PX22</t>
  </si>
  <si>
    <t>90/30 assessment</t>
  </si>
  <si>
    <t xml:space="preserve">Project fuel consumption </t>
  </si>
  <si>
    <t>XX21</t>
  </si>
  <si>
    <t>XX22</t>
  </si>
  <si>
    <t>XX23</t>
  </si>
  <si>
    <t>XX24</t>
  </si>
  <si>
    <t>XX25</t>
  </si>
  <si>
    <t>XX26</t>
  </si>
  <si>
    <t>XX27</t>
  </si>
  <si>
    <t>XX28</t>
  </si>
  <si>
    <t>XX29</t>
  </si>
  <si>
    <t>XX30</t>
  </si>
  <si>
    <t>XX31</t>
  </si>
  <si>
    <t>XX32</t>
  </si>
  <si>
    <t>XX33</t>
  </si>
  <si>
    <t>XX34</t>
  </si>
  <si>
    <t>XX35</t>
  </si>
  <si>
    <t>XX36</t>
  </si>
  <si>
    <t>XX37</t>
  </si>
  <si>
    <t>XX38</t>
  </si>
  <si>
    <t>XX39</t>
  </si>
  <si>
    <t>XX40</t>
  </si>
  <si>
    <t>PX23</t>
  </si>
  <si>
    <t>PX24</t>
  </si>
  <si>
    <t>PX25</t>
  </si>
  <si>
    <t>PX26</t>
  </si>
  <si>
    <t>PX27</t>
  </si>
  <si>
    <t>PX28</t>
  </si>
  <si>
    <t>PX29</t>
  </si>
  <si>
    <t>PX30</t>
  </si>
  <si>
    <t>PX31</t>
  </si>
  <si>
    <t>PX32</t>
  </si>
  <si>
    <t xml:space="preserve">Enter the KPT Serial number. The table autoexpands upon entering the serial number. </t>
  </si>
  <si>
    <t>XX!2</t>
  </si>
  <si>
    <t>Fuel consumption</t>
  </si>
  <si>
    <t xml:space="preserve">Fuel saving </t>
  </si>
  <si>
    <t>Outlier removal</t>
  </si>
  <si>
    <t>Select the baseline fuel type and enter baseline fuel consumption value from KPT field data sheet.</t>
  </si>
  <si>
    <t>Select fuel type</t>
  </si>
  <si>
    <t>Firewood</t>
  </si>
  <si>
    <t>Charcoal</t>
  </si>
  <si>
    <t>Coal</t>
  </si>
  <si>
    <t xml:space="preserve">Dung Cake </t>
  </si>
  <si>
    <t xml:space="preserve">Crop residue </t>
  </si>
  <si>
    <t>Biomass pellets</t>
  </si>
  <si>
    <t>Kerosene</t>
  </si>
  <si>
    <t>Biogas</t>
  </si>
  <si>
    <t>LPG</t>
  </si>
  <si>
    <t xml:space="preserve">Electricity </t>
  </si>
  <si>
    <t>Ethanol/Alcohol</t>
  </si>
  <si>
    <t>Ethanol Gel</t>
  </si>
  <si>
    <t>Other 1</t>
  </si>
  <si>
    <t>Other 2</t>
  </si>
  <si>
    <t>Outlier identification</t>
  </si>
  <si>
    <t>Unit</t>
  </si>
  <si>
    <t>Enter the KPT Serial number. The table autoexpands upon entering the serial number.</t>
  </si>
  <si>
    <t>Select the project fuel type and enter project fuel consumption value from KPT field data sheet.</t>
  </si>
  <si>
    <t xml:space="preserve">Baseline </t>
  </si>
  <si>
    <t>Project</t>
  </si>
  <si>
    <t>Select option</t>
  </si>
  <si>
    <t>User shall only use blue shaded cells for inout, DO NOT CHANGE ANY OTHER CELL VALUE or FORMULA.</t>
  </si>
  <si>
    <t>Step 1.1</t>
  </si>
  <si>
    <t>Step 1.3</t>
  </si>
  <si>
    <t>Step 1.2</t>
  </si>
  <si>
    <t>Step 3.1</t>
  </si>
  <si>
    <t>Step 3.2</t>
  </si>
  <si>
    <t>Step 1.4</t>
  </si>
  <si>
    <t>Step 1.5</t>
  </si>
  <si>
    <t xml:space="preserve">Baseline fuel consumption </t>
  </si>
  <si>
    <t>Project fuel consumption</t>
  </si>
  <si>
    <t xml:space="preserve"> Step 3.1</t>
  </si>
  <si>
    <t xml:space="preserve">Enter the average family size (adult equivalent) from KPT field data sheet. </t>
  </si>
  <si>
    <t xml:space="preserve">Outlier Identification </t>
  </si>
  <si>
    <t>90/10 or 90/30 assesment</t>
  </si>
  <si>
    <t>Objective</t>
  </si>
  <si>
    <t xml:space="preserve">Source of information </t>
  </si>
  <si>
    <t>Action</t>
  </si>
  <si>
    <t>Result</t>
  </si>
  <si>
    <t>Background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</si>
</sst>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Avenir-Book"/>
      <family val="2"/>
    </font>
    <font>
      <sz val="10"/>
      <color theme="1"/>
      <name val="Avenir-Book"/>
      <family val="2"/>
    </font>
    <font>
      <sz val="11"/>
      <color theme="1"/>
      <name val="Avenir-Book"/>
      <family val="2"/>
    </font>
    <font>
      <b/>
      <sz val="11"/>
      <color theme="1"/>
      <name val="Avenir-Book"/>
      <family val="2"/>
    </font>
    <font>
      <sz val="11"/>
      <color rgb="FFC00000"/>
      <name val="Avenir-Book"/>
      <family val="2"/>
    </font>
    <font>
      <b/>
      <sz val="11"/>
      <color theme="0"/>
      <name val="Avenir-Book"/>
      <family val="2"/>
    </font>
    <font>
      <u/>
      <sz val="10"/>
      <color theme="10"/>
      <name val="Avenir-Book"/>
      <family val="2"/>
    </font>
    <font>
      <u/>
      <sz val="10"/>
      <color theme="11"/>
      <name val="Avenir-Book"/>
      <family val="2"/>
    </font>
    <font>
      <i/>
      <sz val="11"/>
      <color theme="1"/>
      <name val="Avenir-Book"/>
    </font>
    <font>
      <b/>
      <sz val="12"/>
      <color theme="0"/>
      <name val="Avenir-Book"/>
      <family val="2"/>
    </font>
    <font>
      <sz val="12"/>
      <color theme="0"/>
      <name val="Avenir-Book"/>
    </font>
    <font>
      <b/>
      <sz val="11"/>
      <color rgb="FFFF0000"/>
      <name val="Avenir-Book"/>
      <family val="2"/>
    </font>
    <font>
      <i/>
      <sz val="11"/>
      <color rgb="FFFF0000"/>
      <name val="Avenir-Book"/>
    </font>
    <font>
      <sz val="11"/>
      <color rgb="FFFF0000"/>
      <name val="Avenir-Book"/>
      <family val="2"/>
    </font>
    <font>
      <i/>
      <sz val="12"/>
      <color rgb="FF000000"/>
      <name val="Avenir-Book"/>
    </font>
    <font>
      <i/>
      <sz val="12"/>
      <color theme="1"/>
      <name val="Avenir-Book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1"/>
        <b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9BBB59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2" borderId="0" xfId="0" applyFill="1" applyBorder="1"/>
    <xf numFmtId="0" fontId="3" fillId="4" borderId="0" xfId="0" applyFont="1" applyFill="1" applyBorder="1"/>
    <xf numFmtId="0" fontId="2" fillId="2" borderId="0" xfId="0" applyFont="1" applyFill="1" applyBorder="1"/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2" borderId="5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/>
    </xf>
    <xf numFmtId="0" fontId="9" fillId="3" borderId="3" xfId="0" applyFont="1" applyFill="1" applyBorder="1"/>
    <xf numFmtId="0" fontId="2" fillId="2" borderId="1" xfId="0" applyFont="1" applyFill="1" applyBorder="1"/>
    <xf numFmtId="0" fontId="10" fillId="3" borderId="3" xfId="0" applyFont="1" applyFill="1" applyBorder="1"/>
    <xf numFmtId="0" fontId="0" fillId="3" borderId="0" xfId="0" applyFill="1"/>
    <xf numFmtId="0" fontId="10" fillId="3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8" fillId="4" borderId="0" xfId="0" applyNumberFormat="1" applyFont="1" applyFill="1" applyBorder="1"/>
    <xf numFmtId="2" fontId="8" fillId="4" borderId="9" xfId="0" applyNumberFormat="1" applyFont="1" applyFill="1" applyBorder="1"/>
    <xf numFmtId="0" fontId="8" fillId="2" borderId="1" xfId="0" applyFont="1" applyFill="1" applyBorder="1" applyAlignment="1">
      <alignment vertical="top"/>
    </xf>
    <xf numFmtId="0" fontId="0" fillId="2" borderId="0" xfId="0" applyFill="1" applyProtection="1"/>
    <xf numFmtId="0" fontId="2" fillId="2" borderId="0" xfId="0" applyFont="1" applyFill="1" applyProtection="1"/>
    <xf numFmtId="0" fontId="5" fillId="5" borderId="5" xfId="0" applyFont="1" applyFill="1" applyBorder="1" applyProtection="1"/>
    <xf numFmtId="0" fontId="8" fillId="2" borderId="5" xfId="0" applyFont="1" applyFill="1" applyBorder="1" applyAlignment="1" applyProtection="1">
      <alignment vertical="top"/>
    </xf>
    <xf numFmtId="0" fontId="8" fillId="4" borderId="6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top"/>
    </xf>
    <xf numFmtId="2" fontId="8" fillId="4" borderId="9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8" fillId="4" borderId="0" xfId="0" applyFont="1" applyFill="1" applyBorder="1" applyProtection="1"/>
    <xf numFmtId="2" fontId="8" fillId="4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5" fillId="6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>
      <alignment vertical="top" wrapText="1"/>
    </xf>
    <xf numFmtId="0" fontId="8" fillId="4" borderId="12" xfId="0" applyFont="1" applyFill="1" applyBorder="1" applyProtection="1"/>
    <xf numFmtId="2" fontId="8" fillId="4" borderId="10" xfId="0" applyNumberFormat="1" applyFont="1" applyFill="1" applyBorder="1" applyProtection="1"/>
    <xf numFmtId="2" fontId="8" fillId="4" borderId="9" xfId="0" applyNumberFormat="1" applyFont="1" applyFill="1" applyBorder="1" applyProtection="1"/>
    <xf numFmtId="0" fontId="9" fillId="3" borderId="5" xfId="0" applyFont="1" applyFill="1" applyBorder="1" applyProtection="1"/>
    <xf numFmtId="0" fontId="9" fillId="3" borderId="5" xfId="0" applyFont="1" applyFill="1" applyBorder="1" applyAlignment="1">
      <alignment horizontal="left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2" fontId="0" fillId="6" borderId="5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0" fillId="2" borderId="5" xfId="0" applyFont="1" applyFill="1" applyBorder="1"/>
    <xf numFmtId="0" fontId="4" fillId="6" borderId="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8" fillId="4" borderId="0" xfId="0" applyFont="1" applyFill="1" applyBorder="1"/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0" fontId="2" fillId="4" borderId="5" xfId="0" applyFont="1" applyFill="1" applyBorder="1"/>
    <xf numFmtId="2" fontId="8" fillId="4" borderId="5" xfId="0" applyNumberFormat="1" applyFont="1" applyFill="1" applyBorder="1"/>
    <xf numFmtId="0" fontId="10" fillId="2" borderId="0" xfId="0" applyFont="1" applyFill="1" applyBorder="1"/>
    <xf numFmtId="0" fontId="0" fillId="0" borderId="11" xfId="0" applyBorder="1"/>
    <xf numFmtId="0" fontId="8" fillId="4" borderId="11" xfId="0" applyFont="1" applyFill="1" applyBorder="1"/>
    <xf numFmtId="0" fontId="3" fillId="0" borderId="11" xfId="0" applyFont="1" applyFill="1" applyBorder="1" applyAlignment="1">
      <alignment horizontal="center" vertical="top"/>
    </xf>
    <xf numFmtId="2" fontId="8" fillId="4" borderId="1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/>
    </xf>
    <xf numFmtId="0" fontId="0" fillId="2" borderId="2" xfId="0" applyFont="1" applyFill="1" applyBorder="1"/>
    <xf numFmtId="0" fontId="2" fillId="2" borderId="8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6" borderId="15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  <xf numFmtId="2" fontId="2" fillId="6" borderId="17" xfId="0" applyNumberFormat="1" applyFont="1" applyFill="1" applyBorder="1" applyAlignment="1">
      <alignment horizontal="right"/>
    </xf>
    <xf numFmtId="0" fontId="2" fillId="6" borderId="18" xfId="0" applyFont="1" applyFill="1" applyBorder="1" applyAlignment="1">
      <alignment horizontal="right"/>
    </xf>
    <xf numFmtId="0" fontId="8" fillId="2" borderId="6" xfId="0" applyFont="1" applyFill="1" applyBorder="1" applyAlignment="1" applyProtection="1">
      <alignment vertical="top"/>
    </xf>
    <xf numFmtId="2" fontId="8" fillId="2" borderId="9" xfId="0" applyNumberFormat="1" applyFont="1" applyFill="1" applyBorder="1" applyAlignment="1" applyProtection="1">
      <alignment vertical="top"/>
    </xf>
    <xf numFmtId="1" fontId="8" fillId="2" borderId="9" xfId="0" applyNumberFormat="1" applyFont="1" applyFill="1" applyBorder="1" applyAlignment="1" applyProtection="1">
      <alignment vertical="top"/>
    </xf>
    <xf numFmtId="9" fontId="8" fillId="2" borderId="9" xfId="1" applyFont="1" applyFill="1" applyBorder="1" applyAlignment="1" applyProtection="1">
      <alignment vertical="top"/>
    </xf>
    <xf numFmtId="0" fontId="8" fillId="2" borderId="19" xfId="0" applyFont="1" applyFill="1" applyBorder="1" applyAlignment="1" applyProtection="1">
      <alignment horizontal="center" vertical="top" wrapText="1"/>
    </xf>
    <xf numFmtId="0" fontId="8" fillId="2" borderId="20" xfId="0" applyFont="1" applyFill="1" applyBorder="1" applyAlignment="1" applyProtection="1">
      <alignment horizontal="center" vertical="top" wrapText="1"/>
    </xf>
    <xf numFmtId="0" fontId="8" fillId="2" borderId="12" xfId="0" applyFont="1" applyFill="1" applyBorder="1" applyAlignment="1" applyProtection="1">
      <alignment horizontal="center" vertical="top" wrapText="1"/>
    </xf>
    <xf numFmtId="2" fontId="12" fillId="6" borderId="9" xfId="0" applyNumberFormat="1" applyFont="1" applyFill="1" applyBorder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center" vertical="top" wrapText="1"/>
    </xf>
    <xf numFmtId="2" fontId="12" fillId="2" borderId="7" xfId="0" applyNumberFormat="1" applyFont="1" applyFill="1" applyBorder="1" applyAlignment="1" applyProtection="1">
      <alignment horizontal="center" vertical="top" wrapText="1"/>
    </xf>
    <xf numFmtId="2" fontId="12" fillId="2" borderId="0" xfId="0" applyNumberFormat="1" applyFont="1" applyFill="1" applyBorder="1" applyAlignment="1" applyProtection="1">
      <alignment horizontal="center" vertical="top" wrapText="1"/>
    </xf>
    <xf numFmtId="2" fontId="12" fillId="2" borderId="8" xfId="0" applyNumberFormat="1" applyFont="1" applyFill="1" applyBorder="1" applyAlignment="1" applyProtection="1">
      <alignment horizontal="center" vertical="top" wrapText="1"/>
    </xf>
    <xf numFmtId="2" fontId="12" fillId="2" borderId="2" xfId="0" applyNumberFormat="1" applyFont="1" applyFill="1" applyBorder="1" applyAlignment="1" applyProtection="1">
      <alignment horizontal="center" vertical="top" wrapText="1"/>
    </xf>
    <xf numFmtId="2" fontId="12" fillId="2" borderId="10" xfId="0" applyNumberFormat="1" applyFont="1" applyFill="1" applyBorder="1" applyAlignment="1" applyProtection="1">
      <alignment horizontal="center" vertical="top" wrapText="1"/>
    </xf>
    <xf numFmtId="0" fontId="13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vertical="top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8" fillId="4" borderId="10" xfId="0" applyNumberFormat="1" applyFont="1" applyFill="1" applyBorder="1"/>
    <xf numFmtId="0" fontId="0" fillId="2" borderId="6" xfId="0" applyFill="1" applyBorder="1" applyAlignment="1">
      <alignment horizontal="left"/>
    </xf>
    <xf numFmtId="0" fontId="3" fillId="2" borderId="5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top"/>
    </xf>
    <xf numFmtId="2" fontId="2" fillId="6" borderId="22" xfId="0" applyNumberFormat="1" applyFont="1" applyFill="1" applyBorder="1" applyAlignment="1">
      <alignment horizontal="right"/>
    </xf>
    <xf numFmtId="0" fontId="2" fillId="6" borderId="23" xfId="0" applyFont="1" applyFill="1" applyBorder="1" applyAlignment="1">
      <alignment horizontal="right"/>
    </xf>
    <xf numFmtId="0" fontId="13" fillId="6" borderId="6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right"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top"/>
    </xf>
    <xf numFmtId="2" fontId="8" fillId="2" borderId="9" xfId="0" applyNumberFormat="1" applyFont="1" applyFill="1" applyBorder="1" applyAlignment="1">
      <alignment vertical="top"/>
    </xf>
    <xf numFmtId="1" fontId="8" fillId="2" borderId="9" xfId="0" applyNumberFormat="1" applyFont="1" applyFill="1" applyBorder="1" applyAlignment="1">
      <alignment vertical="top"/>
    </xf>
    <xf numFmtId="9" fontId="8" fillId="2" borderId="9" xfId="1" applyFont="1" applyFill="1" applyBorder="1" applyAlignment="1">
      <alignment vertical="top"/>
    </xf>
    <xf numFmtId="0" fontId="8" fillId="2" borderId="19" xfId="0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left" vertical="center"/>
    </xf>
    <xf numFmtId="2" fontId="12" fillId="2" borderId="8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/>
    </xf>
    <xf numFmtId="2" fontId="12" fillId="2" borderId="10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0" fillId="3" borderId="5" xfId="0" applyFont="1" applyFill="1" applyBorder="1"/>
    <xf numFmtId="0" fontId="0" fillId="3" borderId="2" xfId="0" applyFill="1" applyBorder="1"/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wrapText="1"/>
    </xf>
    <xf numFmtId="2" fontId="15" fillId="4" borderId="0" xfId="0" applyNumberFormat="1" applyFont="1" applyFill="1" applyBorder="1" applyAlignment="1">
      <alignment horizontal="center" wrapText="1"/>
    </xf>
    <xf numFmtId="0" fontId="2" fillId="2" borderId="19" xfId="0" applyFont="1" applyFill="1" applyBorder="1"/>
    <xf numFmtId="0" fontId="2" fillId="2" borderId="7" xfId="0" applyFont="1" applyFill="1" applyBorder="1" applyAlignment="1">
      <alignment horizontal="center" wrapText="1"/>
    </xf>
    <xf numFmtId="0" fontId="0" fillId="2" borderId="12" xfId="0" applyFont="1" applyFill="1" applyBorder="1"/>
    <xf numFmtId="0" fontId="2" fillId="2" borderId="1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right" vertical="top"/>
    </xf>
    <xf numFmtId="0" fontId="0" fillId="3" borderId="20" xfId="0" applyFill="1" applyBorder="1"/>
    <xf numFmtId="0" fontId="0" fillId="3" borderId="0" xfId="0" applyFill="1" applyBorder="1"/>
    <xf numFmtId="0" fontId="10" fillId="3" borderId="8" xfId="0" applyFont="1" applyFill="1" applyBorder="1" applyAlignment="1">
      <alignment horizontal="right"/>
    </xf>
    <xf numFmtId="2" fontId="0" fillId="0" borderId="8" xfId="0" applyNumberFormat="1" applyBorder="1"/>
    <xf numFmtId="0" fontId="8" fillId="2" borderId="19" xfId="0" applyFont="1" applyFill="1" applyBorder="1" applyAlignment="1">
      <alignment vertical="top"/>
    </xf>
    <xf numFmtId="164" fontId="8" fillId="2" borderId="11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2" fontId="12" fillId="2" borderId="9" xfId="0" applyNumberFormat="1" applyFont="1" applyFill="1" applyBorder="1" applyAlignment="1">
      <alignment horizontal="right" vertical="top"/>
    </xf>
    <xf numFmtId="2" fontId="12" fillId="2" borderId="7" xfId="0" applyNumberFormat="1" applyFont="1" applyFill="1" applyBorder="1" applyAlignment="1">
      <alignment horizontal="right" vertical="top"/>
    </xf>
    <xf numFmtId="164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top style="thin">
          <color auto="1"/>
        </top>
        <bottom style="thin">
          <color auto="1"/>
        </bottom>
      </border>
    </dxf>
    <dxf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-Book"/>
        <scheme val="none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1"/>
        <name val="Avenir-Book"/>
        <scheme val="none"/>
      </font>
      <numFmt numFmtId="164" formatCode="0.0"/>
      <alignment horizontal="center" vertical="bottom" textRotation="0" wrapText="0" indent="0" justifyLastLine="0" shrinkToFit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venir-Book"/>
        <scheme val="none"/>
      </font>
      <numFmt numFmtId="164" formatCode="0.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venir-Book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venir-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-Book"/>
        <scheme val="none"/>
      </font>
      <protection locked="1" hidden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9" defaultPivotStyle="PivotStyleMedium7">
    <tableStyle name="Table Style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</xdr:col>
      <xdr:colOff>50800</xdr:colOff>
      <xdr:row>13</xdr:row>
      <xdr:rowOff>10160</xdr:rowOff>
    </xdr:to>
    <xdr:sp macro="" textlink="">
      <xdr:nvSpPr>
        <xdr:cNvPr id="2" name="Down Arrow Callout 1"/>
        <xdr:cNvSpPr/>
      </xdr:nvSpPr>
      <xdr:spPr>
        <a:xfrm>
          <a:off x="0" y="1841500"/>
          <a:ext cx="8763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Serial No.</a:t>
          </a:r>
        </a:p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1.1 </a:t>
          </a:r>
        </a:p>
      </xdr:txBody>
    </xdr:sp>
    <xdr:clientData/>
  </xdr:twoCellAnchor>
  <xdr:twoCellAnchor>
    <xdr:from>
      <xdr:col>1</xdr:col>
      <xdr:colOff>50800</xdr:colOff>
      <xdr:row>9</xdr:row>
      <xdr:rowOff>0</xdr:rowOff>
    </xdr:from>
    <xdr:to>
      <xdr:col>2</xdr:col>
      <xdr:colOff>38100</xdr:colOff>
      <xdr:row>13</xdr:row>
      <xdr:rowOff>10160</xdr:rowOff>
    </xdr:to>
    <xdr:sp macro="" textlink="">
      <xdr:nvSpPr>
        <xdr:cNvPr id="8" name="Down Arrow Callout 7"/>
        <xdr:cNvSpPr/>
      </xdr:nvSpPr>
      <xdr:spPr>
        <a:xfrm>
          <a:off x="876300" y="1841500"/>
          <a:ext cx="14986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Household ID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2</xdr:col>
      <xdr:colOff>50800</xdr:colOff>
      <xdr:row>9</xdr:row>
      <xdr:rowOff>0</xdr:rowOff>
    </xdr:from>
    <xdr:to>
      <xdr:col>2</xdr:col>
      <xdr:colOff>2565400</xdr:colOff>
      <xdr:row>13</xdr:row>
      <xdr:rowOff>10160</xdr:rowOff>
    </xdr:to>
    <xdr:sp macro="" textlink="">
      <xdr:nvSpPr>
        <xdr:cNvPr id="9" name="Down Arrow Callout 8"/>
        <xdr:cNvSpPr/>
      </xdr:nvSpPr>
      <xdr:spPr>
        <a:xfrm>
          <a:off x="2387600" y="1841500"/>
          <a:ext cx="25146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1.3</a:t>
          </a:r>
        </a:p>
      </xdr:txBody>
    </xdr:sp>
    <xdr:clientData/>
  </xdr:twoCellAnchor>
  <xdr:twoCellAnchor>
    <xdr:from>
      <xdr:col>10</xdr:col>
      <xdr:colOff>0</xdr:colOff>
      <xdr:row>8</xdr:row>
      <xdr:rowOff>190500</xdr:rowOff>
    </xdr:from>
    <xdr:to>
      <xdr:col>11</xdr:col>
      <xdr:colOff>38100</xdr:colOff>
      <xdr:row>12</xdr:row>
      <xdr:rowOff>200660</xdr:rowOff>
    </xdr:to>
    <xdr:sp macro="" textlink="">
      <xdr:nvSpPr>
        <xdr:cNvPr id="10" name="Down Arrow Callout 9"/>
        <xdr:cNvSpPr/>
      </xdr:nvSpPr>
      <xdr:spPr>
        <a:xfrm>
          <a:off x="11277600" y="1828800"/>
          <a:ext cx="9779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Family Size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3.1 </a:t>
          </a:r>
        </a:p>
      </xdr:txBody>
    </xdr:sp>
    <xdr:clientData/>
  </xdr:twoCellAnchor>
  <xdr:twoCellAnchor>
    <xdr:from>
      <xdr:col>11</xdr:col>
      <xdr:colOff>50800</xdr:colOff>
      <xdr:row>8</xdr:row>
      <xdr:rowOff>190500</xdr:rowOff>
    </xdr:from>
    <xdr:to>
      <xdr:col>11</xdr:col>
      <xdr:colOff>1422400</xdr:colOff>
      <xdr:row>12</xdr:row>
      <xdr:rowOff>200660</xdr:rowOff>
    </xdr:to>
    <xdr:sp macro="" textlink="">
      <xdr:nvSpPr>
        <xdr:cNvPr id="11" name="Down Arrow Callout 10"/>
        <xdr:cNvSpPr/>
      </xdr:nvSpPr>
      <xdr:spPr>
        <a:xfrm>
          <a:off x="12268200" y="1828800"/>
          <a:ext cx="13716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Optio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n</a:t>
          </a:r>
        </a:p>
        <a:p>
          <a:pPr algn="ctr"/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</xdr:rowOff>
    </xdr:from>
    <xdr:to>
      <xdr:col>1</xdr:col>
      <xdr:colOff>50800</xdr:colOff>
      <xdr:row>13</xdr:row>
      <xdr:rowOff>22860</xdr:rowOff>
    </xdr:to>
    <xdr:sp macro="" textlink="">
      <xdr:nvSpPr>
        <xdr:cNvPr id="8" name="Down Arrow Callout 7"/>
        <xdr:cNvSpPr/>
      </xdr:nvSpPr>
      <xdr:spPr>
        <a:xfrm>
          <a:off x="0" y="1879600"/>
          <a:ext cx="8763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Serial No.</a:t>
          </a:r>
        </a:p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1.1 </a:t>
          </a:r>
        </a:p>
      </xdr:txBody>
    </xdr:sp>
    <xdr:clientData/>
  </xdr:twoCellAnchor>
  <xdr:twoCellAnchor>
    <xdr:from>
      <xdr:col>1</xdr:col>
      <xdr:colOff>50800</xdr:colOff>
      <xdr:row>9</xdr:row>
      <xdr:rowOff>12700</xdr:rowOff>
    </xdr:from>
    <xdr:to>
      <xdr:col>2</xdr:col>
      <xdr:colOff>50800</xdr:colOff>
      <xdr:row>13</xdr:row>
      <xdr:rowOff>22860</xdr:rowOff>
    </xdr:to>
    <xdr:sp macro="" textlink="">
      <xdr:nvSpPr>
        <xdr:cNvPr id="9" name="Down Arrow Callout 8"/>
        <xdr:cNvSpPr/>
      </xdr:nvSpPr>
      <xdr:spPr>
        <a:xfrm>
          <a:off x="876300" y="1879600"/>
          <a:ext cx="12319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Household ID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2</xdr:col>
      <xdr:colOff>63500</xdr:colOff>
      <xdr:row>9</xdr:row>
      <xdr:rowOff>12700</xdr:rowOff>
    </xdr:from>
    <xdr:to>
      <xdr:col>3</xdr:col>
      <xdr:colOff>38100</xdr:colOff>
      <xdr:row>13</xdr:row>
      <xdr:rowOff>25400</xdr:rowOff>
    </xdr:to>
    <xdr:sp macro="" textlink="">
      <xdr:nvSpPr>
        <xdr:cNvPr id="10" name="Down Arrow Callout 9"/>
        <xdr:cNvSpPr/>
      </xdr:nvSpPr>
      <xdr:spPr>
        <a:xfrm>
          <a:off x="2120900" y="1879600"/>
          <a:ext cx="2209800" cy="8255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Baseline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1.3</a:t>
          </a:r>
        </a:p>
      </xdr:txBody>
    </xdr:sp>
    <xdr:clientData/>
  </xdr:twoCellAnchor>
  <xdr:twoCellAnchor>
    <xdr:from>
      <xdr:col>3</xdr:col>
      <xdr:colOff>50800</xdr:colOff>
      <xdr:row>9</xdr:row>
      <xdr:rowOff>12700</xdr:rowOff>
    </xdr:from>
    <xdr:to>
      <xdr:col>3</xdr:col>
      <xdr:colOff>2222500</xdr:colOff>
      <xdr:row>13</xdr:row>
      <xdr:rowOff>12700</xdr:rowOff>
    </xdr:to>
    <xdr:sp macro="" textlink="">
      <xdr:nvSpPr>
        <xdr:cNvPr id="11" name="Down Arrow Callout 10"/>
        <xdr:cNvSpPr/>
      </xdr:nvSpPr>
      <xdr:spPr>
        <a:xfrm>
          <a:off x="4343400" y="1879600"/>
          <a:ext cx="2171700" cy="8128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Project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1.4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977900</xdr:colOff>
      <xdr:row>11</xdr:row>
      <xdr:rowOff>200660</xdr:rowOff>
    </xdr:to>
    <xdr:sp macro="" textlink="">
      <xdr:nvSpPr>
        <xdr:cNvPr id="12" name="Down Arrow Callout 11"/>
        <xdr:cNvSpPr/>
      </xdr:nvSpPr>
      <xdr:spPr>
        <a:xfrm>
          <a:off x="12573000" y="1663700"/>
          <a:ext cx="9779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Family Size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3.1 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1371600</xdr:colOff>
      <xdr:row>11</xdr:row>
      <xdr:rowOff>200660</xdr:rowOff>
    </xdr:to>
    <xdr:sp macro="" textlink="">
      <xdr:nvSpPr>
        <xdr:cNvPr id="13" name="Down Arrow Callout 12"/>
        <xdr:cNvSpPr/>
      </xdr:nvSpPr>
      <xdr:spPr>
        <a:xfrm>
          <a:off x="13563600" y="1663700"/>
          <a:ext cx="13716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Optio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n</a:t>
          </a:r>
        </a:p>
        <a:p>
          <a:pPr algn="ctr"/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152400</xdr:rowOff>
    </xdr:from>
    <xdr:to>
      <xdr:col>1</xdr:col>
      <xdr:colOff>63500</xdr:colOff>
      <xdr:row>16</xdr:row>
      <xdr:rowOff>175260</xdr:rowOff>
    </xdr:to>
    <xdr:sp macro="" textlink="">
      <xdr:nvSpPr>
        <xdr:cNvPr id="7" name="Down Arrow Callout 6"/>
        <xdr:cNvSpPr/>
      </xdr:nvSpPr>
      <xdr:spPr>
        <a:xfrm>
          <a:off x="12700" y="2667000"/>
          <a:ext cx="876300" cy="8356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Serial No.</a:t>
          </a:r>
        </a:p>
        <a:p>
          <a:pPr algn="l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1.1 </a:t>
          </a:r>
        </a:p>
      </xdr:txBody>
    </xdr:sp>
    <xdr:clientData/>
  </xdr:twoCellAnchor>
  <xdr:twoCellAnchor>
    <xdr:from>
      <xdr:col>1</xdr:col>
      <xdr:colOff>63500</xdr:colOff>
      <xdr:row>12</xdr:row>
      <xdr:rowOff>152400</xdr:rowOff>
    </xdr:from>
    <xdr:to>
      <xdr:col>2</xdr:col>
      <xdr:colOff>0</xdr:colOff>
      <xdr:row>16</xdr:row>
      <xdr:rowOff>175260</xdr:rowOff>
    </xdr:to>
    <xdr:sp macro="" textlink="">
      <xdr:nvSpPr>
        <xdr:cNvPr id="8" name="Down Arrow Callout 7"/>
        <xdr:cNvSpPr/>
      </xdr:nvSpPr>
      <xdr:spPr>
        <a:xfrm>
          <a:off x="889000" y="2667000"/>
          <a:ext cx="1739900" cy="8356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Baseline Household ID 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1.2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  <xdr:twoCellAnchor>
    <xdr:from>
      <xdr:col>1</xdr:col>
      <xdr:colOff>1727200</xdr:colOff>
      <xdr:row>12</xdr:row>
      <xdr:rowOff>152400</xdr:rowOff>
    </xdr:from>
    <xdr:to>
      <xdr:col>3</xdr:col>
      <xdr:colOff>76200</xdr:colOff>
      <xdr:row>16</xdr:row>
      <xdr:rowOff>175260</xdr:rowOff>
    </xdr:to>
    <xdr:sp macro="" textlink="">
      <xdr:nvSpPr>
        <xdr:cNvPr id="9" name="Down Arrow Callout 8"/>
        <xdr:cNvSpPr/>
      </xdr:nvSpPr>
      <xdr:spPr>
        <a:xfrm>
          <a:off x="2552700" y="2667000"/>
          <a:ext cx="2184400" cy="8356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Baseline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1.3</a:t>
          </a:r>
        </a:p>
      </xdr:txBody>
    </xdr:sp>
    <xdr:clientData/>
  </xdr:twoCellAnchor>
  <xdr:twoCellAnchor>
    <xdr:from>
      <xdr:col>3</xdr:col>
      <xdr:colOff>12700</xdr:colOff>
      <xdr:row>12</xdr:row>
      <xdr:rowOff>152400</xdr:rowOff>
    </xdr:from>
    <xdr:to>
      <xdr:col>4</xdr:col>
      <xdr:colOff>25400</xdr:colOff>
      <xdr:row>16</xdr:row>
      <xdr:rowOff>177800</xdr:rowOff>
    </xdr:to>
    <xdr:sp macro="" textlink="">
      <xdr:nvSpPr>
        <xdr:cNvPr id="10" name="Down Arrow Callout 9"/>
        <xdr:cNvSpPr/>
      </xdr:nvSpPr>
      <xdr:spPr>
        <a:xfrm>
          <a:off x="4508500" y="2667000"/>
          <a:ext cx="19812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Project Household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 ID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1.4</a:t>
          </a:r>
        </a:p>
      </xdr:txBody>
    </xdr:sp>
    <xdr:clientData/>
  </xdr:twoCellAnchor>
  <xdr:twoCellAnchor>
    <xdr:from>
      <xdr:col>4</xdr:col>
      <xdr:colOff>38100</xdr:colOff>
      <xdr:row>12</xdr:row>
      <xdr:rowOff>152400</xdr:rowOff>
    </xdr:from>
    <xdr:to>
      <xdr:col>5</xdr:col>
      <xdr:colOff>50800</xdr:colOff>
      <xdr:row>16</xdr:row>
      <xdr:rowOff>177800</xdr:rowOff>
    </xdr:to>
    <xdr:sp macro="" textlink="">
      <xdr:nvSpPr>
        <xdr:cNvPr id="11" name="Down Arrow Callout 10"/>
        <xdr:cNvSpPr/>
      </xdr:nvSpPr>
      <xdr:spPr>
        <a:xfrm>
          <a:off x="6616700" y="2667000"/>
          <a:ext cx="2019300" cy="83820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Project fuel conusumption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1.5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977900</xdr:colOff>
      <xdr:row>11</xdr:row>
      <xdr:rowOff>187960</xdr:rowOff>
    </xdr:to>
    <xdr:sp macro="" textlink="">
      <xdr:nvSpPr>
        <xdr:cNvPr id="12" name="Down Arrow Callout 11"/>
        <xdr:cNvSpPr/>
      </xdr:nvSpPr>
      <xdr:spPr>
        <a:xfrm>
          <a:off x="15773400" y="1663700"/>
          <a:ext cx="977900" cy="8229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Family Size</a:t>
          </a:r>
        </a:p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3.1 </a:t>
          </a:r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0</xdr:colOff>
      <xdr:row>11</xdr:row>
      <xdr:rowOff>187960</xdr:rowOff>
    </xdr:to>
    <xdr:sp macro="" textlink="">
      <xdr:nvSpPr>
        <xdr:cNvPr id="13" name="Down Arrow Callout 12"/>
        <xdr:cNvSpPr/>
      </xdr:nvSpPr>
      <xdr:spPr>
        <a:xfrm>
          <a:off x="16751300" y="1663700"/>
          <a:ext cx="1435100" cy="810260"/>
        </a:xfrm>
        <a:prstGeom prst="down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 i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Optio</a:t>
          </a:r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n</a:t>
          </a:r>
        </a:p>
        <a:p>
          <a:pPr algn="ctr"/>
          <a:r>
            <a:rPr lang="en-US" sz="1200" b="0" i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rPr>
            <a:t>step 3.2</a:t>
          </a:r>
          <a:endParaRPr lang="en-US" sz="1200" b="0" i="0">
            <a:solidFill>
              <a:schemeClr val="tx1"/>
            </a:solidFill>
            <a:latin typeface="Avenir Book" charset="0"/>
            <a:ea typeface="Avenir Book" charset="0"/>
            <a:cs typeface="Avenir Book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SST" displayName="SST" ref="A15:D39" totalsRowShown="0" headerRowDxfId="26" dataDxfId="25">
  <autoFilter ref="A15:D39">
    <filterColumn colId="0" hiddenButton="1"/>
    <filterColumn colId="1" hiddenButton="1"/>
    <filterColumn colId="2" hiddenButton="1"/>
    <filterColumn colId="3" hiddenButton="1"/>
  </autoFilter>
  <tableColumns count="4">
    <tableColumn id="1" name="A" dataDxfId="24"/>
    <tableColumn id="2" name="B" dataDxfId="23"/>
    <tableColumn id="3" name="C" dataDxfId="22"/>
    <tableColumn id="7" name="D" dataDxfId="21">
      <calculatedColumnFormula>IF(SST[[#This Row],[C]]&lt;&gt;0,IF((OR(C16&gt;=$E$11, C16&lt;=$E$12)), "Outlier",C16), 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PKPT" displayName="PKPT" ref="A15:F35" totalsRowShown="0" headerRowDxfId="20" headerRowBorderDxfId="19" tableBorderDxfId="18" totalsRowBorderDxfId="17">
  <autoFilter ref="A15:F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" dataDxfId="16"/>
    <tableColumn id="2" name="B" dataDxfId="15"/>
    <tableColumn id="3" name="C" dataDxfId="14"/>
    <tableColumn id="4" name="D" dataDxfId="13"/>
    <tableColumn id="7" name="E" dataDxfId="1">
      <calculatedColumnFormula>PKPT[C]-PKPT[D]</calculatedColumnFormula>
    </tableColumn>
    <tableColumn id="5" name="F" dataDxfId="0">
      <calculatedColumnFormula>IF(PKPT[E]&lt;&gt;0,IF((OR(E16&gt;=$G$11, E16&lt;=$G$12)), "Outlier",PKPT[[#This Row],[E]]), 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PKPT5" displayName="PKPT5" ref="A19:G59" totalsRowShown="0" headerRowDxfId="12" headerRowBorderDxfId="11" tableBorderDxfId="10" totalsRowBorderDxfId="9">
  <autoFilter ref="A19:G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" dataDxfId="8"/>
    <tableColumn id="2" name="B" dataDxfId="7"/>
    <tableColumn id="3" name="C" dataDxfId="6"/>
    <tableColumn id="10" name="F" dataDxfId="5"/>
    <tableColumn id="4" name="G" dataDxfId="4"/>
    <tableColumn id="5" name="D" dataDxfId="3">
      <calculatedColumnFormula>IF(PKPT5[C]&lt;&gt;0,IF((OR(C20&gt;=$F$11, C20&lt;=$F$12)), "Outlier",PKPT5[[#This Row],[C]]), "")</calculatedColumnFormula>
    </tableColumn>
    <tableColumn id="6" name="I" dataDxfId="2">
      <calculatedColumnFormula>IF(PKPT5[G]&lt;&gt;0,IF((OR(E20&gt;=$G$11, E20&lt;=$G$12)), "Outlier",PKPT5[[#This Row],[G]]), 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A17" totalsRowShown="0">
  <autoFilter ref="A1:A17"/>
  <tableColumns count="1">
    <tableColumn id="1" name="Select fuel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D15" sqref="D15"/>
    </sheetView>
  </sheetViews>
  <sheetFormatPr baseColWidth="10" defaultRowHeight="15" x14ac:dyDescent="0.25"/>
  <cols>
    <col min="1" max="1" width="7.83203125" customWidth="1"/>
    <col min="2" max="2" width="22.1640625" customWidth="1"/>
    <col min="3" max="4" width="41" customWidth="1"/>
    <col min="5" max="5" width="39.33203125" customWidth="1"/>
  </cols>
  <sheetData>
    <row r="2" spans="1:5" x14ac:dyDescent="0.25">
      <c r="B2" t="s">
        <v>159</v>
      </c>
      <c r="C2" t="s">
        <v>161</v>
      </c>
      <c r="D2" t="s">
        <v>163</v>
      </c>
      <c r="E2" t="s">
        <v>160</v>
      </c>
    </row>
    <row r="3" spans="1:5" x14ac:dyDescent="0.25">
      <c r="A3" t="s">
        <v>39</v>
      </c>
      <c r="B3" t="s">
        <v>157</v>
      </c>
    </row>
    <row r="5" spans="1:5" x14ac:dyDescent="0.25">
      <c r="A5" t="s">
        <v>40</v>
      </c>
      <c r="B5" t="s">
        <v>158</v>
      </c>
    </row>
    <row r="7" spans="1:5" x14ac:dyDescent="0.25">
      <c r="A7" t="s">
        <v>58</v>
      </c>
      <c r="B7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4"/>
  <sheetViews>
    <sheetView tabSelected="1" workbookViewId="0">
      <pane ySplit="15" topLeftCell="A16" activePane="bottomLeft" state="frozen"/>
      <selection pane="bottomLeft" activeCell="B1" sqref="B1:I1"/>
    </sheetView>
  </sheetViews>
  <sheetFormatPr baseColWidth="10" defaultRowHeight="15" x14ac:dyDescent="0.25"/>
  <cols>
    <col min="1" max="1" width="10.83203125" customWidth="1"/>
    <col min="2" max="2" width="19.83203125" customWidth="1"/>
    <col min="3" max="3" width="33.83203125" customWidth="1"/>
    <col min="4" max="4" width="21.83203125" customWidth="1"/>
    <col min="5" max="5" width="7.33203125" customWidth="1"/>
    <col min="6" max="6" width="3.83203125" style="1" customWidth="1"/>
    <col min="7" max="7" width="14" customWidth="1"/>
    <col min="8" max="8" width="17.83203125" customWidth="1"/>
    <col min="9" max="9" width="14.83203125" customWidth="1"/>
    <col min="10" max="10" width="3.83203125" style="1" customWidth="1"/>
    <col min="11" max="11" width="12.33203125" customWidth="1"/>
    <col min="12" max="12" width="18.83203125" customWidth="1"/>
    <col min="13" max="13" width="8.6640625" customWidth="1"/>
    <col min="14" max="14" width="12" customWidth="1"/>
  </cols>
  <sheetData>
    <row r="1" spans="1:61" s="1" customFormat="1" ht="16" customHeight="1" x14ac:dyDescent="0.25">
      <c r="A1" s="148"/>
      <c r="B1" s="96" t="s">
        <v>145</v>
      </c>
      <c r="C1" s="96"/>
      <c r="D1" s="96"/>
      <c r="E1" s="96"/>
      <c r="F1" s="96"/>
      <c r="G1" s="96"/>
      <c r="H1" s="96"/>
      <c r="I1" s="96"/>
    </row>
    <row r="2" spans="1:61" ht="17" x14ac:dyDescent="0.25">
      <c r="A2" s="48" t="s">
        <v>39</v>
      </c>
      <c r="B2" s="48" t="s">
        <v>121</v>
      </c>
      <c r="C2" s="48"/>
      <c r="D2" s="23"/>
      <c r="E2" s="23"/>
      <c r="F2" s="21"/>
      <c r="G2" s="48" t="s">
        <v>40</v>
      </c>
      <c r="H2" s="48" t="s">
        <v>41</v>
      </c>
      <c r="I2" s="48"/>
      <c r="K2" s="49" t="s">
        <v>58</v>
      </c>
      <c r="L2" s="97" t="s">
        <v>59</v>
      </c>
      <c r="M2" s="97"/>
      <c r="N2" s="9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6" customHeight="1" x14ac:dyDescent="0.25">
      <c r="A3" s="1"/>
      <c r="B3" s="1"/>
      <c r="C3" s="1"/>
      <c r="D3" s="1"/>
      <c r="E3" s="1"/>
      <c r="F3" s="44"/>
      <c r="G3" s="112" t="s">
        <v>36</v>
      </c>
      <c r="H3" s="112"/>
      <c r="I3" s="11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2"/>
      <c r="V3" s="2"/>
      <c r="W3" s="2"/>
      <c r="X3" s="2"/>
      <c r="Y3" s="1"/>
      <c r="Z3" s="2"/>
      <c r="AA3" s="2"/>
      <c r="AB3" s="2"/>
      <c r="AC3" s="2"/>
      <c r="AD3" s="2"/>
      <c r="AE3" s="2"/>
      <c r="AF3" s="2"/>
      <c r="AG3" s="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" customHeight="1" x14ac:dyDescent="0.25">
      <c r="A4" s="43" t="s">
        <v>146</v>
      </c>
      <c r="B4" s="110" t="s">
        <v>117</v>
      </c>
      <c r="C4" s="110"/>
      <c r="D4" s="107" t="s">
        <v>138</v>
      </c>
      <c r="E4" s="108"/>
      <c r="F4" s="22"/>
      <c r="G4" s="133" t="s">
        <v>11</v>
      </c>
      <c r="H4" s="24"/>
      <c r="I4" s="134">
        <f>IFERROR(AVERAGEIF(SST[D],"&lt;&gt;"),"")</f>
        <v>1.0363636363636362</v>
      </c>
      <c r="J4" s="2"/>
      <c r="K4" s="103" t="s">
        <v>149</v>
      </c>
      <c r="L4" s="98" t="s">
        <v>156</v>
      </c>
      <c r="M4" s="98"/>
      <c r="N4" s="98"/>
      <c r="O4" s="2"/>
      <c r="P4" s="2"/>
      <c r="Q4" s="2"/>
      <c r="R4" s="2"/>
      <c r="S4" s="2"/>
      <c r="T4" s="1"/>
      <c r="U4" s="2"/>
      <c r="V4" s="2"/>
      <c r="W4" s="2"/>
      <c r="X4" s="2"/>
      <c r="Y4" s="1"/>
      <c r="Z4" s="2"/>
      <c r="AA4" s="2"/>
      <c r="AB4" s="2"/>
      <c r="AC4" s="2"/>
      <c r="AD4" s="2"/>
      <c r="AE4" s="2"/>
      <c r="AF4" s="2"/>
      <c r="AG4" s="2" t="s">
        <v>33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6" customHeight="1" x14ac:dyDescent="0.25">
      <c r="A5" s="41"/>
      <c r="B5" s="111"/>
      <c r="C5" s="111"/>
      <c r="D5" s="45" t="s">
        <v>0</v>
      </c>
      <c r="E5" s="46">
        <f>IFERROR(AVERAGE(SST[C]),"")</f>
        <v>1.3666666666666665</v>
      </c>
      <c r="F5" s="22"/>
      <c r="G5" s="133" t="s">
        <v>30</v>
      </c>
      <c r="H5" s="24"/>
      <c r="I5" s="135">
        <f>IFERROR((COUNTIF(SST[D],"&lt;&gt;"))-((COUNTIF(SST[D],"*"))),"")</f>
        <v>22</v>
      </c>
      <c r="J5" s="2"/>
      <c r="K5" s="105"/>
      <c r="L5" s="99"/>
      <c r="M5" s="99"/>
      <c r="N5" s="99"/>
      <c r="O5" s="2"/>
      <c r="P5" s="2"/>
      <c r="Q5" s="2"/>
      <c r="R5" s="2"/>
      <c r="S5" s="2"/>
      <c r="T5" s="1"/>
      <c r="U5" s="2"/>
      <c r="V5" s="2"/>
      <c r="W5" s="2"/>
      <c r="X5" s="2"/>
      <c r="Y5" s="1"/>
      <c r="Z5" s="2"/>
      <c r="AA5" s="2"/>
      <c r="AB5" s="2"/>
      <c r="AC5" s="2"/>
      <c r="AD5" s="2"/>
      <c r="AE5" s="2"/>
      <c r="AF5" s="2"/>
      <c r="AG5" s="2" t="s">
        <v>29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" customHeight="1" x14ac:dyDescent="0.25">
      <c r="A6" s="42" t="s">
        <v>148</v>
      </c>
      <c r="B6" s="109" t="s">
        <v>34</v>
      </c>
      <c r="C6" s="109"/>
      <c r="D6" s="25" t="s">
        <v>9</v>
      </c>
      <c r="E6" s="47">
        <f>IFERROR(STDEV(SST[C]),"")</f>
        <v>1.3429807275407908</v>
      </c>
      <c r="F6" s="22"/>
      <c r="G6" s="133" t="s">
        <v>9</v>
      </c>
      <c r="H6" s="24"/>
      <c r="I6" s="134">
        <f>IFERROR(STDEV(SST[D]),"")</f>
        <v>0.47209321880795579</v>
      </c>
      <c r="J6" s="2"/>
      <c r="K6" s="103" t="s">
        <v>150</v>
      </c>
      <c r="L6" s="100" t="s">
        <v>38</v>
      </c>
      <c r="M6" s="100"/>
      <c r="N6" s="10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6" x14ac:dyDescent="0.25">
      <c r="A7" s="106" t="s">
        <v>147</v>
      </c>
      <c r="B7" s="110" t="s">
        <v>122</v>
      </c>
      <c r="C7" s="125"/>
      <c r="D7" s="25" t="s">
        <v>6</v>
      </c>
      <c r="E7" s="47">
        <f>IFERROR((E6/E5),"")</f>
        <v>0.98266882502984709</v>
      </c>
      <c r="F7" s="22"/>
      <c r="G7" s="133" t="s">
        <v>10</v>
      </c>
      <c r="H7" s="24"/>
      <c r="I7" s="134">
        <f>I6/(SQRT(I5))</f>
        <v>0.10065061243648211</v>
      </c>
      <c r="J7" s="2"/>
      <c r="K7" s="104"/>
      <c r="L7" s="101"/>
      <c r="M7" s="101"/>
      <c r="N7" s="10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6" x14ac:dyDescent="0.25">
      <c r="A8" s="126"/>
      <c r="B8" s="111"/>
      <c r="C8" s="127"/>
      <c r="D8" s="25" t="s">
        <v>1</v>
      </c>
      <c r="E8" s="47">
        <f>IFERROR(QUARTILE(SST[[#All],[C]],3),"")</f>
        <v>1.4437500000000001</v>
      </c>
      <c r="F8" s="22"/>
      <c r="G8" s="133" t="s">
        <v>8</v>
      </c>
      <c r="H8" s="24"/>
      <c r="I8" s="136">
        <f>1.28*(I7/I4)</f>
        <v>0.12431233536014637</v>
      </c>
      <c r="J8" s="2"/>
      <c r="K8" s="105"/>
      <c r="L8" s="102"/>
      <c r="M8" s="101"/>
      <c r="N8" s="10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6" x14ac:dyDescent="0.25">
      <c r="A9" s="1"/>
      <c r="B9" s="1"/>
      <c r="C9" s="1"/>
      <c r="D9" s="25" t="s">
        <v>2</v>
      </c>
      <c r="E9" s="47">
        <f>IFERROR(QUARTILE(SST[[#All],[C]],1),"")</f>
        <v>0.77500000000000002</v>
      </c>
      <c r="F9" s="22"/>
      <c r="G9" s="133" t="s">
        <v>26</v>
      </c>
      <c r="H9" s="24"/>
      <c r="I9" s="140" t="str">
        <f>IF(I8&lt;=0.1,"YES","NO")</f>
        <v>NO</v>
      </c>
      <c r="J9" s="2"/>
      <c r="K9" s="62"/>
      <c r="L9" s="128"/>
      <c r="M9" s="4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6" x14ac:dyDescent="0.25">
      <c r="A10" s="1"/>
      <c r="B10" s="1"/>
      <c r="C10" s="95"/>
      <c r="D10" s="25" t="s">
        <v>3</v>
      </c>
      <c r="E10" s="47">
        <f>IFERROR((E8-E9),"")</f>
        <v>0.66875000000000007</v>
      </c>
      <c r="F10" s="22"/>
      <c r="G10" s="137" t="s">
        <v>119</v>
      </c>
      <c r="H10" s="141" t="str">
        <f>IF(I8&lt;=0.1, "Use mean value","Use lower bound 
or 
Conduct more test")</f>
        <v>Use lower bound _x000D_or _x000D_Conduct more test</v>
      </c>
      <c r="I10" s="142"/>
      <c r="J10" s="2"/>
      <c r="K10" s="11" t="s">
        <v>35</v>
      </c>
      <c r="L10" s="11"/>
      <c r="M10" s="6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6" x14ac:dyDescent="0.25">
      <c r="A11" s="33" t="s">
        <v>14</v>
      </c>
      <c r="B11" s="38"/>
      <c r="C11" s="38"/>
      <c r="D11" s="25" t="s">
        <v>4</v>
      </c>
      <c r="E11" s="47">
        <f>IFERROR(E8+(1.5*E10),"")</f>
        <v>2.4468750000000004</v>
      </c>
      <c r="F11" s="22"/>
      <c r="G11" s="138"/>
      <c r="H11" s="143"/>
      <c r="I11" s="144"/>
      <c r="J11" s="2"/>
      <c r="K11" s="2"/>
      <c r="L11" s="2"/>
      <c r="M11" s="6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7" thickBot="1" x14ac:dyDescent="0.3">
      <c r="A12" s="68"/>
      <c r="B12" s="34"/>
      <c r="C12" s="124"/>
      <c r="D12" s="25" t="s">
        <v>5</v>
      </c>
      <c r="E12" s="47">
        <f>IFERROR(E9-(1.5*E10),"")</f>
        <v>-0.22812500000000002</v>
      </c>
      <c r="F12" s="22"/>
      <c r="G12" s="139"/>
      <c r="H12" s="145"/>
      <c r="I12" s="146"/>
      <c r="J12" s="2"/>
      <c r="K12" s="1"/>
      <c r="L12" s="1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6" x14ac:dyDescent="0.25">
      <c r="A13" s="5"/>
      <c r="B13" s="5"/>
      <c r="C13" s="35"/>
      <c r="D13" s="1"/>
      <c r="E13" s="1"/>
      <c r="F13" s="22"/>
      <c r="G13" s="133" t="s">
        <v>33</v>
      </c>
      <c r="H13" s="24" t="s">
        <v>20</v>
      </c>
      <c r="I13" s="134">
        <f>I4</f>
        <v>1.0363636363636362</v>
      </c>
      <c r="J13" s="2"/>
      <c r="K13" s="1"/>
      <c r="L13" s="1"/>
      <c r="M13" s="129" t="s">
        <v>37</v>
      </c>
      <c r="N13" s="130" t="s">
        <v>139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7" thickBot="1" x14ac:dyDescent="0.3">
      <c r="A14" s="5"/>
      <c r="B14" s="5"/>
      <c r="C14" s="50" t="s">
        <v>123</v>
      </c>
      <c r="D14" s="36" t="s">
        <v>138</v>
      </c>
      <c r="E14" s="37"/>
      <c r="F14" s="22"/>
      <c r="G14" s="133" t="s">
        <v>29</v>
      </c>
      <c r="H14" s="24" t="s">
        <v>20</v>
      </c>
      <c r="I14" s="134">
        <f>IF(I9="Yes","",I13-1.28*STDEV(SST[D])/SQRT(I5))</f>
        <v>0.90753085244493903</v>
      </c>
      <c r="J14" s="2"/>
      <c r="K14" s="63">
        <v>3</v>
      </c>
      <c r="L14" s="147" t="s">
        <v>29</v>
      </c>
      <c r="M14" s="131">
        <f>IFERROR(IF(L14="Mean value",I13*K14*365/1000,IF(L14="Lower bound",I14*K14*365/1000,"")),"")</f>
        <v>0.99374628342720828</v>
      </c>
      <c r="N14" s="132" t="s">
        <v>32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6" hidden="1" x14ac:dyDescent="0.25">
      <c r="A15" s="27" t="s">
        <v>21</v>
      </c>
      <c r="B15" s="27" t="s">
        <v>22</v>
      </c>
      <c r="C15" s="28" t="s">
        <v>23</v>
      </c>
      <c r="D15" s="26" t="s">
        <v>24</v>
      </c>
      <c r="E15" s="26" t="s">
        <v>25</v>
      </c>
      <c r="F15" s="22"/>
      <c r="G15" s="22"/>
      <c r="H15" s="22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6" x14ac:dyDescent="0.25">
      <c r="A16" s="51">
        <v>1</v>
      </c>
      <c r="B16" s="52" t="s">
        <v>15</v>
      </c>
      <c r="C16" s="53">
        <v>0.94</v>
      </c>
      <c r="D16" s="7">
        <f>IF(SST[[#This Row],[C]]&lt;&gt;0,IF((OR(C16&gt;=$E$11, C16&lt;=$E$12)), "Outlier",C16), "")</f>
        <v>0.94</v>
      </c>
      <c r="E16" s="2" t="str">
        <f>IF(SST[[#This Row],[D]]="No",SST[[#This Row],[C]],"")</f>
        <v/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6" x14ac:dyDescent="0.25">
      <c r="A17" s="51">
        <v>2</v>
      </c>
      <c r="B17" s="52" t="s">
        <v>16</v>
      </c>
      <c r="C17" s="53">
        <v>1.05</v>
      </c>
      <c r="D17" s="7">
        <f>IF(SST[[#This Row],[C]]&lt;&gt;0,IF((OR(C17&gt;=$E$11, C17&lt;=$E$12)), "Outlier",C17), "")</f>
        <v>1.05</v>
      </c>
      <c r="E17" s="2" t="str">
        <f>IF(SST[[#This Row],[D]]="No",SST[[#This Row],[C]],"")</f>
        <v/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6" x14ac:dyDescent="0.25">
      <c r="A18" s="51">
        <v>3</v>
      </c>
      <c r="B18" s="52" t="s">
        <v>17</v>
      </c>
      <c r="C18" s="53">
        <v>1.1428571428571428</v>
      </c>
      <c r="D18" s="7">
        <f>IF(SST[[#This Row],[C]]&lt;&gt;0,IF((OR(C18&gt;=$E$11, C18&lt;=$E$12)), "Outlier",C18), "")</f>
        <v>1.1428571428571428</v>
      </c>
      <c r="E18" s="2" t="str">
        <f>IF(SST[[#This Row],[D]]="No",SST[[#This Row],[C]],"")</f>
        <v/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6" x14ac:dyDescent="0.25">
      <c r="A19" s="51">
        <v>4</v>
      </c>
      <c r="B19" s="52" t="s">
        <v>18</v>
      </c>
      <c r="C19" s="53">
        <v>0.94285714285714295</v>
      </c>
      <c r="D19" s="7">
        <f>IF(SST[[#This Row],[C]]&lt;&gt;0,IF((OR(C19&gt;=$E$11, C19&lt;=$E$12)), "Outlier",C19), "")</f>
        <v>0.94285714285714295</v>
      </c>
      <c r="E19" s="2" t="str">
        <f>IF(SST[[#This Row],[D]]="No",SST[[#This Row],[C]],"")</f>
        <v/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6" x14ac:dyDescent="0.25">
      <c r="A20" s="54">
        <v>5</v>
      </c>
      <c r="B20" s="55" t="s">
        <v>19</v>
      </c>
      <c r="C20" s="53">
        <v>0.53</v>
      </c>
      <c r="D20" s="8">
        <f>IF(SST[[#This Row],[C]]&lt;&gt;0,IF((OR(C20&gt;=$E$11, C20&lt;=$E$12)), "Outlier",C20), "")</f>
        <v>0.53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6" x14ac:dyDescent="0.25">
      <c r="A21" s="56">
        <v>6</v>
      </c>
      <c r="B21" s="57" t="s">
        <v>27</v>
      </c>
      <c r="C21" s="53">
        <v>0.82</v>
      </c>
      <c r="D21" s="9">
        <f>IF(SST[[#This Row],[C]]&lt;&gt;0,IF((OR(C21&gt;=$E$11, C21&lt;=$E$12)), "Outlier",C21), "")</f>
        <v>0.82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6" x14ac:dyDescent="0.25">
      <c r="A22" s="56">
        <v>7</v>
      </c>
      <c r="B22" s="57" t="s">
        <v>28</v>
      </c>
      <c r="C22" s="53">
        <v>0.94285714285714295</v>
      </c>
      <c r="D22" s="9">
        <f>IF(SST[[#This Row],[C]]&lt;&gt;0,IF((OR(C22&gt;=$E$11, C22&lt;=$E$12)), "Outlier",C22), "")</f>
        <v>0.94285714285714295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6" x14ac:dyDescent="0.25">
      <c r="A23" s="56">
        <v>8</v>
      </c>
      <c r="B23" s="52" t="s">
        <v>15</v>
      </c>
      <c r="C23" s="53">
        <v>0.63571428571428579</v>
      </c>
      <c r="D23" s="9">
        <f>IF(SST[[#This Row],[C]]&lt;&gt;0,IF((OR(C23&gt;=$E$11, C23&lt;=$E$12)), "Outlier",C23), "")</f>
        <v>0.63571428571428579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6" x14ac:dyDescent="0.25">
      <c r="A24" s="56">
        <v>9</v>
      </c>
      <c r="B24" s="52" t="s">
        <v>16</v>
      </c>
      <c r="C24" s="53">
        <v>1.5535714285714286</v>
      </c>
      <c r="D24" s="9">
        <f>IF(SST[[#This Row],[C]]&lt;&gt;0,IF((OR(C24&gt;=$E$11, C24&lt;=$E$12)), "Outlier",C24), "")</f>
        <v>1.5535714285714286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6" x14ac:dyDescent="0.25">
      <c r="A25" s="56">
        <v>10</v>
      </c>
      <c r="B25" s="52" t="s">
        <v>17</v>
      </c>
      <c r="C25" s="53">
        <v>1.1392857142857142</v>
      </c>
      <c r="D25" s="9">
        <f>IF(SST[[#This Row],[C]]&lt;&gt;0,IF((OR(C25&gt;=$E$11, C25&lt;=$E$12)), "Outlier",C25), "")</f>
        <v>1.1392857142857142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6" x14ac:dyDescent="0.25">
      <c r="A26" s="56">
        <v>11</v>
      </c>
      <c r="B26" s="52" t="s">
        <v>18</v>
      </c>
      <c r="C26" s="53">
        <v>1.4071428571428573</v>
      </c>
      <c r="D26" s="9">
        <f>IF(SST[[#This Row],[C]]&lt;&gt;0,IF((OR(C26&gt;=$E$11, C26&lt;=$E$12)), "Outlier",C26), "")</f>
        <v>1.4071428571428573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6" x14ac:dyDescent="0.25">
      <c r="A27" s="56">
        <v>12</v>
      </c>
      <c r="B27" s="55" t="s">
        <v>19</v>
      </c>
      <c r="C27" s="53">
        <v>2</v>
      </c>
      <c r="D27" s="9">
        <f>IF(SST[[#This Row],[C]]&lt;&gt;0,IF((OR(C27&gt;=$E$11, C27&lt;=$E$12)), "Outlier",C27), "")</f>
        <v>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6" x14ac:dyDescent="0.25">
      <c r="A28" s="56">
        <v>13</v>
      </c>
      <c r="B28" s="57" t="s">
        <v>27</v>
      </c>
      <c r="C28" s="53">
        <v>3</v>
      </c>
      <c r="D28" s="9" t="str">
        <f>IF(SST[[#This Row],[C]]&lt;&gt;0,IF((OR(C28&gt;=$E$11, C28&lt;=$E$12)), "Outlier",C28), "")</f>
        <v>Outlier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6" x14ac:dyDescent="0.25">
      <c r="A29" s="56">
        <v>14</v>
      </c>
      <c r="B29" s="57" t="s">
        <v>28</v>
      </c>
      <c r="C29" s="53">
        <v>7</v>
      </c>
      <c r="D29" s="9" t="str">
        <f>IF(SST[[#This Row],[C]]&lt;&gt;0,IF((OR(C29&gt;=$E$11, C29&lt;=$E$12)), "Outlier",C29), "")</f>
        <v>Outlier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6" x14ac:dyDescent="0.25">
      <c r="A30" s="56">
        <v>15</v>
      </c>
      <c r="B30" s="52" t="s">
        <v>15</v>
      </c>
      <c r="C30" s="53">
        <v>0.80714285714285716</v>
      </c>
      <c r="D30" s="9">
        <f>IF(SST[[#This Row],[C]]&lt;&gt;0,IF((OR(C30&gt;=$E$11, C30&lt;=$E$12)), "Outlier",C30), "")</f>
        <v>0.80714285714285716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6" x14ac:dyDescent="0.25">
      <c r="A31" s="56">
        <v>16</v>
      </c>
      <c r="B31" s="52" t="s">
        <v>16</v>
      </c>
      <c r="C31" s="53">
        <v>2</v>
      </c>
      <c r="D31" s="9">
        <f>IF(SST[[#This Row],[C]]&lt;&gt;0,IF((OR(C31&gt;=$E$11, C31&lt;=$E$12)), "Outlier",C31), "")</f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6" x14ac:dyDescent="0.25">
      <c r="A32" s="56">
        <v>17</v>
      </c>
      <c r="B32" s="52" t="s">
        <v>17</v>
      </c>
      <c r="C32" s="53">
        <v>0.62857142857142867</v>
      </c>
      <c r="D32" s="9">
        <f>IF(SST[[#This Row],[C]]&lt;&gt;0,IF((OR(C32&gt;=$E$11, C32&lt;=$E$12)), "Outlier",C32), "")</f>
        <v>0.62857142857142867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6" x14ac:dyDescent="0.25">
      <c r="A33" s="56">
        <v>18</v>
      </c>
      <c r="B33" s="52" t="s">
        <v>18</v>
      </c>
      <c r="C33" s="53">
        <v>0.7</v>
      </c>
      <c r="D33" s="9">
        <f>IF(SST[[#This Row],[C]]&lt;&gt;0,IF((OR(C33&gt;=$E$11, C33&lt;=$E$12)), "Outlier",C33), "")</f>
        <v>0.7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6" x14ac:dyDescent="0.25">
      <c r="A34" s="56">
        <v>19</v>
      </c>
      <c r="B34" s="55" t="s">
        <v>19</v>
      </c>
      <c r="C34" s="58">
        <v>0.56000000000000005</v>
      </c>
      <c r="D34" s="9">
        <f>IF(SST[[#This Row],[C]]&lt;&gt;0,IF((OR(C34&gt;=$E$11, C34&lt;=$E$12)), "Outlier",C34), "")</f>
        <v>0.56000000000000005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6" x14ac:dyDescent="0.25">
      <c r="A35" s="56">
        <v>20</v>
      </c>
      <c r="B35" s="57" t="s">
        <v>27</v>
      </c>
      <c r="C35" s="59">
        <v>0.8</v>
      </c>
      <c r="D35" s="9">
        <f>IF(SST[[#This Row],[C]]&lt;&gt;0,IF((OR(C35&gt;=$E$11, C35&lt;=$E$12)), "Outlier",C35), "")</f>
        <v>0.8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6" x14ac:dyDescent="0.25">
      <c r="A36" s="56">
        <v>21</v>
      </c>
      <c r="B36" s="57" t="s">
        <v>28</v>
      </c>
      <c r="C36" s="59">
        <v>0.5</v>
      </c>
      <c r="D36" s="9">
        <f>IF(SST[[#This Row],[C]]&lt;&gt;0,IF((OR(C36&gt;=$E$11, C36&lt;=$E$12)), "Outlier",C36), "")</f>
        <v>0.5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6" x14ac:dyDescent="0.25">
      <c r="A37" s="56">
        <v>22</v>
      </c>
      <c r="B37" s="57" t="s">
        <v>46</v>
      </c>
      <c r="C37" s="59">
        <v>0.8</v>
      </c>
      <c r="D37" s="9">
        <f>IF(SST[[#This Row],[C]]&lt;&gt;0,IF((OR(C37&gt;=$E$11, C37&lt;=$E$12)), "Outlier",C37), "")</f>
        <v>0.8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6" x14ac:dyDescent="0.25">
      <c r="A38" s="56">
        <v>23</v>
      </c>
      <c r="B38" s="57" t="s">
        <v>118</v>
      </c>
      <c r="C38" s="59">
        <v>0.9</v>
      </c>
      <c r="D38" s="9">
        <f>IF(SST[[#This Row],[C]]&lt;&gt;0,IF((OR(C38&gt;=$E$11, C38&lt;=$E$12)), "Outlier",C38), "")</f>
        <v>0.9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6" x14ac:dyDescent="0.25">
      <c r="A39" s="56">
        <v>24</v>
      </c>
      <c r="B39" s="57" t="s">
        <v>50</v>
      </c>
      <c r="C39" s="59">
        <v>2</v>
      </c>
      <c r="D39" s="9">
        <f>IF(SST[[#This Row],[C]]&lt;&gt;0,IF((OR(C39&gt;=$E$11, C39&lt;=$E$12)), "Outlier",C39), "")</f>
        <v>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6" x14ac:dyDescent="0.25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6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6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6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6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6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6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6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6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6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6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6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6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6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6" x14ac:dyDescent="0.25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6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6" x14ac:dyDescent="0.25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6" x14ac:dyDescent="0.25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6" x14ac:dyDescent="0.25">
      <c r="A58" s="3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6" x14ac:dyDescent="0.25">
      <c r="A59" s="3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6" x14ac:dyDescent="0.25">
      <c r="A60" s="3"/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6" x14ac:dyDescent="0.25">
      <c r="A61" s="3"/>
      <c r="B61" s="3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6" x14ac:dyDescent="0.25">
      <c r="A62" s="3"/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6" x14ac:dyDescent="0.25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6" x14ac:dyDescent="0.25">
      <c r="A64" s="3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6" x14ac:dyDescent="0.25">
      <c r="A65" s="3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6" x14ac:dyDescent="0.25">
      <c r="A66" s="3"/>
      <c r="B66" s="3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6" x14ac:dyDescent="0.25">
      <c r="A67" s="3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6" x14ac:dyDescent="0.25">
      <c r="A68" s="3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6" x14ac:dyDescent="0.25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6" x14ac:dyDescent="0.25">
      <c r="A70" s="3"/>
      <c r="B70" s="3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6" x14ac:dyDescent="0.25">
      <c r="A71" s="3"/>
      <c r="B71" s="3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6" x14ac:dyDescent="0.25">
      <c r="A72" s="3"/>
      <c r="B72" s="3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6" x14ac:dyDescent="0.25">
      <c r="A73" s="3"/>
      <c r="B73" s="3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6" x14ac:dyDescent="0.25">
      <c r="A74" s="3"/>
      <c r="B74" s="3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6" x14ac:dyDescent="0.25">
      <c r="A75" s="3"/>
      <c r="B75" s="3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6" x14ac:dyDescent="0.25">
      <c r="A76" s="3"/>
      <c r="B76" s="3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6" x14ac:dyDescent="0.25">
      <c r="A77" s="3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6" x14ac:dyDescent="0.25">
      <c r="A78" s="3"/>
      <c r="B78" s="3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6" x14ac:dyDescent="0.25">
      <c r="A79" s="3"/>
      <c r="B79" s="3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16" x14ac:dyDescent="0.25">
      <c r="A80" s="3"/>
      <c r="B80" s="3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t="16" x14ac:dyDescent="0.25">
      <c r="A81" s="3"/>
      <c r="B81" s="3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t="16" x14ac:dyDescent="0.25">
      <c r="A82" s="3"/>
      <c r="B82" s="3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16" x14ac:dyDescent="0.25">
      <c r="A83" s="3"/>
      <c r="B83" s="3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16" x14ac:dyDescent="0.25">
      <c r="A84" s="3"/>
      <c r="B84" s="3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t="16" x14ac:dyDescent="0.25">
      <c r="A85" s="3"/>
      <c r="B85" s="3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16" x14ac:dyDescent="0.25">
      <c r="A86" s="3"/>
      <c r="B86" s="3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t="16" x14ac:dyDescent="0.25">
      <c r="A87" s="3"/>
      <c r="B87" s="3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ht="16" x14ac:dyDescent="0.25">
      <c r="A88" s="3"/>
      <c r="B88" s="3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6" x14ac:dyDescent="0.25">
      <c r="A89" s="3"/>
      <c r="B89" s="3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t="16" x14ac:dyDescent="0.25">
      <c r="A90" s="3"/>
      <c r="B90" s="3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ht="16" x14ac:dyDescent="0.25">
      <c r="A91" s="3"/>
      <c r="B91" s="3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ht="16" x14ac:dyDescent="0.25">
      <c r="A92" s="3"/>
      <c r="B92" s="3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ht="16" x14ac:dyDescent="0.25">
      <c r="A93" s="3"/>
      <c r="B93" s="3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ht="16" x14ac:dyDescent="0.25">
      <c r="A94" s="3"/>
      <c r="B94" s="3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ht="16" x14ac:dyDescent="0.25">
      <c r="A95" s="3"/>
      <c r="B95" s="3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ht="16" x14ac:dyDescent="0.25">
      <c r="A96" s="3"/>
      <c r="B96" s="3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6" x14ac:dyDescent="0.25">
      <c r="A97" s="3"/>
      <c r="B97" s="3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ht="16" x14ac:dyDescent="0.25">
      <c r="A98" s="3"/>
      <c r="B98" s="3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ht="16" x14ac:dyDescent="0.25">
      <c r="A99" s="3"/>
      <c r="B99" s="3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16" x14ac:dyDescent="0.25">
      <c r="A100" s="3"/>
      <c r="B100" s="3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ht="16" x14ac:dyDescent="0.25">
      <c r="A101" s="3"/>
      <c r="B101" s="3"/>
      <c r="C101" s="3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ht="16" x14ac:dyDescent="0.25">
      <c r="A102" s="3"/>
      <c r="B102" s="3"/>
      <c r="C102" s="3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ht="16" x14ac:dyDescent="0.25">
      <c r="A103" s="3"/>
      <c r="B103" s="3"/>
      <c r="C103" s="3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ht="16" x14ac:dyDescent="0.25">
      <c r="A104" s="3"/>
      <c r="B104" s="3"/>
      <c r="C104" s="3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ht="16" x14ac:dyDescent="0.25">
      <c r="A105" s="3"/>
      <c r="B105" s="3"/>
      <c r="C105" s="3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ht="16" x14ac:dyDescent="0.25">
      <c r="A106" s="3"/>
      <c r="B106" s="3"/>
      <c r="C106" s="3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6" x14ac:dyDescent="0.25">
      <c r="A107" s="3"/>
      <c r="B107" s="3"/>
      <c r="C107" s="3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ht="16" x14ac:dyDescent="0.25">
      <c r="A108" s="3"/>
      <c r="B108" s="3"/>
      <c r="C108" s="3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ht="16" x14ac:dyDescent="0.25">
      <c r="A109" s="3"/>
      <c r="B109" s="3"/>
      <c r="C109" s="3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ht="16" x14ac:dyDescent="0.25">
      <c r="A110" s="3"/>
      <c r="B110" s="3"/>
      <c r="C110" s="3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ht="16" x14ac:dyDescent="0.25">
      <c r="A111" s="3"/>
      <c r="B111" s="3"/>
      <c r="C111" s="3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ht="16" x14ac:dyDescent="0.25">
      <c r="A112" s="3"/>
      <c r="B112" s="3"/>
      <c r="C112" s="3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t="16" x14ac:dyDescent="0.25">
      <c r="A113" s="3"/>
      <c r="B113" s="3"/>
      <c r="C113" s="3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ht="16" x14ac:dyDescent="0.25">
      <c r="A114" s="3"/>
      <c r="B114" s="3"/>
      <c r="C114" s="3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t="16" x14ac:dyDescent="0.25">
      <c r="A115" s="3"/>
      <c r="B115" s="3"/>
      <c r="C115" s="3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t="16" x14ac:dyDescent="0.25">
      <c r="A116" s="3"/>
      <c r="B116" s="3"/>
      <c r="C116" s="3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t="16" x14ac:dyDescent="0.25">
      <c r="A117" s="3"/>
      <c r="B117" s="3"/>
      <c r="C117" s="3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t="16" x14ac:dyDescent="0.25">
      <c r="A118" s="3"/>
      <c r="B118" s="3"/>
      <c r="C118" s="3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16" x14ac:dyDescent="0.25">
      <c r="A119" s="3"/>
      <c r="B119" s="3"/>
      <c r="C119" s="3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6" x14ac:dyDescent="0.25">
      <c r="A120" s="3"/>
      <c r="B120" s="3"/>
      <c r="C120" s="3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t="16" x14ac:dyDescent="0.25">
      <c r="A121" s="3"/>
      <c r="B121" s="3"/>
      <c r="C121" s="3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t="16" x14ac:dyDescent="0.25">
      <c r="A122" s="3"/>
      <c r="B122" s="3"/>
      <c r="C122" s="3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t="16" x14ac:dyDescent="0.25">
      <c r="A123" s="3"/>
      <c r="B123" s="3"/>
      <c r="C123" s="3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t="16" x14ac:dyDescent="0.25">
      <c r="A124" s="3"/>
      <c r="B124" s="3"/>
      <c r="C124" s="3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16" x14ac:dyDescent="0.25">
      <c r="A125" s="3"/>
      <c r="B125" s="3"/>
      <c r="C125" s="3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6" x14ac:dyDescent="0.25">
      <c r="A126" s="3"/>
      <c r="B126" s="3"/>
      <c r="C126" s="3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6" x14ac:dyDescent="0.25">
      <c r="A127" s="3"/>
      <c r="B127" s="3"/>
      <c r="C127" s="3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16" x14ac:dyDescent="0.25">
      <c r="A128" s="3"/>
      <c r="B128" s="3"/>
      <c r="C128" s="3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6" x14ac:dyDescent="0.25">
      <c r="A129" s="3"/>
      <c r="B129" s="3"/>
      <c r="C129" s="3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16" x14ac:dyDescent="0.25">
      <c r="A130" s="3"/>
      <c r="B130" s="3"/>
      <c r="C130" s="3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6" x14ac:dyDescent="0.25">
      <c r="A131" s="3"/>
      <c r="B131" s="3"/>
      <c r="C131" s="3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6" x14ac:dyDescent="0.25">
      <c r="A132" s="3"/>
      <c r="B132" s="3"/>
      <c r="C132" s="3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6" x14ac:dyDescent="0.25">
      <c r="A133" s="3"/>
      <c r="B133" s="3"/>
      <c r="C133" s="3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6" x14ac:dyDescent="0.25">
      <c r="A134" s="3"/>
      <c r="B134" s="3"/>
      <c r="C134" s="3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6" x14ac:dyDescent="0.25">
      <c r="A135" s="3"/>
      <c r="B135" s="3"/>
      <c r="C135" s="3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6" x14ac:dyDescent="0.25">
      <c r="A136" s="3"/>
      <c r="B136" s="3"/>
      <c r="C136" s="3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16" x14ac:dyDescent="0.25">
      <c r="A137" s="3"/>
      <c r="B137" s="3"/>
      <c r="C137" s="3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6" x14ac:dyDescent="0.25">
      <c r="A138" s="3"/>
      <c r="B138" s="3"/>
      <c r="C138" s="3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ht="16" x14ac:dyDescent="0.25">
      <c r="A139" s="3"/>
      <c r="B139" s="3"/>
      <c r="C139" s="3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ht="16" x14ac:dyDescent="0.25">
      <c r="A140" s="3"/>
      <c r="B140" s="3"/>
      <c r="C140" s="3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ht="16" x14ac:dyDescent="0.25">
      <c r="A141" s="3"/>
      <c r="B141" s="3"/>
      <c r="C141" s="3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ht="16" x14ac:dyDescent="0.25">
      <c r="A142" s="3"/>
      <c r="B142" s="3"/>
      <c r="C142" s="3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ht="16" x14ac:dyDescent="0.25">
      <c r="A143" s="3"/>
      <c r="B143" s="3"/>
      <c r="C143" s="3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16" x14ac:dyDescent="0.25">
      <c r="A144" s="3"/>
      <c r="B144" s="3"/>
      <c r="C144" s="3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16" x14ac:dyDescent="0.25">
      <c r="A145" s="3"/>
      <c r="B145" s="3"/>
      <c r="C145" s="3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6" x14ac:dyDescent="0.25">
      <c r="A146" s="3"/>
      <c r="B146" s="3"/>
      <c r="C146" s="3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ht="16" x14ac:dyDescent="0.25">
      <c r="A147" s="3"/>
      <c r="B147" s="3"/>
      <c r="C147" s="3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16" x14ac:dyDescent="0.25">
      <c r="A148" s="3"/>
      <c r="B148" s="3"/>
      <c r="C148" s="3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6" x14ac:dyDescent="0.25">
      <c r="A149" s="3"/>
      <c r="B149" s="3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ht="16" x14ac:dyDescent="0.25">
      <c r="A150" s="3"/>
      <c r="B150" s="3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ht="16" x14ac:dyDescent="0.25">
      <c r="A151" s="3"/>
      <c r="B151" s="3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ht="16" x14ac:dyDescent="0.25">
      <c r="A152" s="3"/>
      <c r="B152" s="3"/>
      <c r="C152" s="3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16" x14ac:dyDescent="0.25">
      <c r="A153" s="3"/>
      <c r="B153" s="3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6" x14ac:dyDescent="0.25">
      <c r="A154" s="3"/>
      <c r="B154" s="3"/>
      <c r="C154" s="3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16" x14ac:dyDescent="0.25">
      <c r="A155" s="3"/>
      <c r="B155" s="3"/>
      <c r="C155" s="3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16" x14ac:dyDescent="0.25">
      <c r="A156" s="3"/>
      <c r="B156" s="3"/>
      <c r="C156" s="3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16" x14ac:dyDescent="0.25">
      <c r="A157" s="3"/>
      <c r="B157" s="3"/>
      <c r="C157" s="3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ht="16" x14ac:dyDescent="0.25">
      <c r="A158" s="3"/>
      <c r="B158" s="3"/>
      <c r="C158" s="3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ht="16" x14ac:dyDescent="0.25">
      <c r="A159" s="3"/>
      <c r="B159" s="3"/>
      <c r="C159" s="3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ht="16" x14ac:dyDescent="0.25">
      <c r="A160" s="3"/>
      <c r="B160" s="3"/>
      <c r="C160" s="3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ht="16" x14ac:dyDescent="0.25">
      <c r="A161" s="3"/>
      <c r="B161" s="3"/>
      <c r="C161" s="3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16" x14ac:dyDescent="0.25">
      <c r="A162" s="3"/>
      <c r="B162" s="3"/>
      <c r="C162" s="3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16" x14ac:dyDescent="0.25">
      <c r="A163" s="3"/>
      <c r="B163" s="3"/>
      <c r="C163" s="3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6" x14ac:dyDescent="0.25">
      <c r="A164" s="3"/>
      <c r="B164" s="3"/>
      <c r="C164" s="3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ht="16" x14ac:dyDescent="0.25">
      <c r="A165" s="3"/>
      <c r="B165" s="3"/>
      <c r="C165" s="3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ht="16" x14ac:dyDescent="0.25">
      <c r="A166" s="3"/>
      <c r="B166" s="3"/>
      <c r="C166" s="3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ht="16" x14ac:dyDescent="0.25">
      <c r="A167" s="3"/>
      <c r="B167" s="3"/>
      <c r="C167" s="3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16" x14ac:dyDescent="0.25">
      <c r="A168" s="3"/>
      <c r="B168" s="3"/>
      <c r="C168" s="3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16" x14ac:dyDescent="0.25">
      <c r="A169" s="3"/>
      <c r="B169" s="3"/>
      <c r="C169" s="3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16" x14ac:dyDescent="0.25">
      <c r="A170" s="3"/>
      <c r="B170" s="3"/>
      <c r="C170" s="3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16" x14ac:dyDescent="0.25">
      <c r="A171" s="3"/>
      <c r="B171" s="3"/>
      <c r="C171" s="3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6" x14ac:dyDescent="0.25">
      <c r="A172" s="3"/>
      <c r="B172" s="3"/>
      <c r="C172" s="3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16" x14ac:dyDescent="0.25">
      <c r="A173" s="3"/>
      <c r="B173" s="3"/>
      <c r="C173" s="3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16" x14ac:dyDescent="0.25">
      <c r="A174" s="3"/>
      <c r="B174" s="3"/>
      <c r="C174" s="3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6" x14ac:dyDescent="0.25">
      <c r="A175" s="3"/>
      <c r="B175" s="3"/>
      <c r="C175" s="3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16" x14ac:dyDescent="0.25">
      <c r="A176" s="3"/>
      <c r="B176" s="3"/>
      <c r="C176" s="3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16" x14ac:dyDescent="0.25">
      <c r="A177" s="3"/>
      <c r="B177" s="3"/>
      <c r="C177" s="3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6" x14ac:dyDescent="0.25">
      <c r="A178" s="3"/>
      <c r="B178" s="3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16" x14ac:dyDescent="0.25">
      <c r="A179" s="3"/>
      <c r="B179" s="3"/>
      <c r="C179" s="3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16" x14ac:dyDescent="0.25">
      <c r="A180" s="3"/>
      <c r="B180" s="3"/>
      <c r="C180" s="3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16" x14ac:dyDescent="0.25">
      <c r="A181" s="3"/>
      <c r="B181" s="3"/>
      <c r="C181" s="3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t="16" x14ac:dyDescent="0.25">
      <c r="A182" s="3"/>
      <c r="B182" s="3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t="16" x14ac:dyDescent="0.25">
      <c r="A183" s="3"/>
      <c r="B183" s="3"/>
      <c r="C183" s="3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16" x14ac:dyDescent="0.25">
      <c r="A184" s="3"/>
      <c r="B184" s="3"/>
      <c r="C184" s="3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t="16" x14ac:dyDescent="0.25">
      <c r="A185" s="3"/>
      <c r="B185" s="3"/>
      <c r="C185" s="3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t="16" x14ac:dyDescent="0.25">
      <c r="A186" s="3"/>
      <c r="B186" s="3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t="16" x14ac:dyDescent="0.25">
      <c r="A187" s="3"/>
      <c r="B187" s="3"/>
      <c r="C187" s="3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t="16" x14ac:dyDescent="0.25">
      <c r="A188" s="3"/>
      <c r="B188" s="3"/>
      <c r="C188" s="3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16" x14ac:dyDescent="0.25">
      <c r="A189" s="3"/>
      <c r="B189" s="3"/>
      <c r="C189" s="3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t="16" x14ac:dyDescent="0.25">
      <c r="A190" s="3"/>
      <c r="B190" s="3"/>
      <c r="C190" s="3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t="16" x14ac:dyDescent="0.25">
      <c r="A191" s="3"/>
      <c r="B191" s="3"/>
      <c r="C191" s="3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6" x14ac:dyDescent="0.25">
      <c r="A192" s="3"/>
      <c r="B192" s="3"/>
      <c r="C192" s="3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t="16" x14ac:dyDescent="0.25">
      <c r="A193" s="3"/>
      <c r="B193" s="3"/>
      <c r="C193" s="3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t="16" x14ac:dyDescent="0.25">
      <c r="A194" s="3"/>
      <c r="B194" s="3"/>
      <c r="C194" s="3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6" x14ac:dyDescent="0.25">
      <c r="A195" s="3"/>
      <c r="B195" s="3"/>
      <c r="C195" s="3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t="16" x14ac:dyDescent="0.25">
      <c r="A196" s="3"/>
      <c r="B196" s="3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t="16" x14ac:dyDescent="0.25">
      <c r="A197" s="3"/>
      <c r="B197" s="3"/>
      <c r="C197" s="3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6" x14ac:dyDescent="0.25">
      <c r="A198" s="3"/>
      <c r="B198" s="3"/>
      <c r="C198" s="3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16" x14ac:dyDescent="0.25">
      <c r="A199" s="3"/>
      <c r="B199" s="3"/>
      <c r="C199" s="3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t="16" x14ac:dyDescent="0.25">
      <c r="A200" s="3"/>
      <c r="B200" s="3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16" x14ac:dyDescent="0.25">
      <c r="A201" s="3"/>
      <c r="B201" s="3"/>
      <c r="C201" s="3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6" x14ac:dyDescent="0.25">
      <c r="A202" s="3"/>
      <c r="B202" s="3"/>
      <c r="C202" s="3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16" x14ac:dyDescent="0.25">
      <c r="A203" s="3"/>
      <c r="B203" s="3"/>
      <c r="C203" s="3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6" x14ac:dyDescent="0.25">
      <c r="A204" s="3"/>
      <c r="B204" s="3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6" x14ac:dyDescent="0.25">
      <c r="A205" s="3"/>
      <c r="B205" s="3"/>
      <c r="C205" s="3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16" x14ac:dyDescent="0.25">
      <c r="A206" s="3"/>
      <c r="B206" s="3"/>
      <c r="C206" s="3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6" x14ac:dyDescent="0.25">
      <c r="A207" s="3"/>
      <c r="B207" s="3"/>
      <c r="C207" s="3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ht="16" x14ac:dyDescent="0.25">
      <c r="A208" s="3"/>
      <c r="B208" s="3"/>
      <c r="C208" s="3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ht="16" x14ac:dyDescent="0.25">
      <c r="A209" s="3"/>
      <c r="B209" s="3"/>
      <c r="C209" s="3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6" x14ac:dyDescent="0.25">
      <c r="A210" s="3"/>
      <c r="B210" s="3"/>
      <c r="C210" s="3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ht="16" x14ac:dyDescent="0.25">
      <c r="A211" s="3"/>
      <c r="B211" s="3"/>
      <c r="C211" s="3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16" x14ac:dyDescent="0.25">
      <c r="A212" s="3"/>
      <c r="B212" s="3"/>
      <c r="C212" s="3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ht="16" x14ac:dyDescent="0.25">
      <c r="A213" s="3"/>
      <c r="B213" s="3"/>
      <c r="C213" s="3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ht="16" x14ac:dyDescent="0.25">
      <c r="A214" s="3"/>
      <c r="B214" s="3"/>
      <c r="C214" s="3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ht="16" x14ac:dyDescent="0.25">
      <c r="A215" s="3"/>
      <c r="B215" s="3"/>
      <c r="C215" s="3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ht="16" x14ac:dyDescent="0.25">
      <c r="A216" s="3"/>
      <c r="B216" s="3"/>
      <c r="C216" s="3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ht="16" x14ac:dyDescent="0.25">
      <c r="A217" s="3"/>
      <c r="B217" s="3"/>
      <c r="C217" s="3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ht="16" x14ac:dyDescent="0.25">
      <c r="A218" s="3"/>
      <c r="B218" s="3"/>
      <c r="C218" s="3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ht="16" x14ac:dyDescent="0.25">
      <c r="A219" s="3"/>
      <c r="B219" s="3"/>
      <c r="C219" s="3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ht="16" x14ac:dyDescent="0.25">
      <c r="A220" s="3"/>
      <c r="B220" s="3"/>
      <c r="C220" s="3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ht="16" x14ac:dyDescent="0.25">
      <c r="A221" s="3"/>
      <c r="B221" s="3"/>
      <c r="C221" s="3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ht="16" x14ac:dyDescent="0.25">
      <c r="A222" s="3"/>
      <c r="B222" s="3"/>
      <c r="C222" s="3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ht="16" x14ac:dyDescent="0.25">
      <c r="A223" s="3"/>
      <c r="B223" s="3"/>
      <c r="C223" s="3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ht="16" x14ac:dyDescent="0.25">
      <c r="A224" s="3"/>
      <c r="B224" s="3"/>
      <c r="C224" s="3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ht="16" x14ac:dyDescent="0.25">
      <c r="A225" s="3"/>
      <c r="B225" s="3"/>
      <c r="C225" s="3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ht="16" x14ac:dyDescent="0.25">
      <c r="A226" s="3"/>
      <c r="B226" s="3"/>
      <c r="C226" s="3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ht="16" x14ac:dyDescent="0.25">
      <c r="A227" s="3"/>
      <c r="B227" s="3"/>
      <c r="C227" s="3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x14ac:dyDescent="0.25"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x14ac:dyDescent="0.25"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x14ac:dyDescent="0.25"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x14ac:dyDescent="0.25"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x14ac:dyDescent="0.25"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x14ac:dyDescent="0.25">
      <c r="G233" s="1"/>
      <c r="H233" s="1"/>
      <c r="I233" s="1"/>
      <c r="K233" s="1"/>
      <c r="L233" s="1"/>
      <c r="M233" s="1"/>
      <c r="N233" s="1"/>
      <c r="O233" s="1"/>
    </row>
    <row r="234" spans="1:61" x14ac:dyDescent="0.25">
      <c r="G234" s="1"/>
      <c r="H234" s="1"/>
      <c r="I234" s="1"/>
      <c r="K234" s="1"/>
      <c r="L234" s="1"/>
      <c r="M234" s="1"/>
      <c r="N234" s="1"/>
      <c r="O234" s="1"/>
    </row>
    <row r="235" spans="1:61" x14ac:dyDescent="0.25">
      <c r="G235" s="1"/>
      <c r="H235" s="1"/>
      <c r="I235" s="1"/>
      <c r="K235" s="1"/>
      <c r="L235" s="1"/>
      <c r="M235" s="1"/>
      <c r="N235" s="1"/>
      <c r="O235" s="1"/>
    </row>
    <row r="236" spans="1:61" x14ac:dyDescent="0.25">
      <c r="G236" s="1"/>
      <c r="H236" s="1"/>
      <c r="I236" s="1"/>
      <c r="K236" s="1"/>
      <c r="L236" s="1"/>
      <c r="M236" s="1"/>
      <c r="N236" s="1"/>
      <c r="O236" s="1"/>
    </row>
    <row r="237" spans="1:61" x14ac:dyDescent="0.25">
      <c r="G237" s="1"/>
      <c r="H237" s="1"/>
      <c r="I237" s="1"/>
      <c r="K237" s="1"/>
      <c r="L237" s="1"/>
      <c r="M237" s="1"/>
      <c r="N237" s="1"/>
      <c r="O237" s="1"/>
    </row>
    <row r="238" spans="1:61" x14ac:dyDescent="0.25">
      <c r="G238" s="1"/>
      <c r="H238" s="1"/>
      <c r="I238" s="1"/>
      <c r="K238" s="1"/>
      <c r="L238" s="1"/>
      <c r="M238" s="1"/>
      <c r="N238" s="1"/>
      <c r="O238" s="1"/>
    </row>
    <row r="239" spans="1:61" x14ac:dyDescent="0.25">
      <c r="G239" s="1"/>
      <c r="H239" s="1"/>
      <c r="I239" s="1"/>
      <c r="K239" s="1"/>
      <c r="L239" s="1"/>
      <c r="M239" s="1"/>
      <c r="N239" s="1"/>
      <c r="O239" s="1"/>
    </row>
    <row r="240" spans="1:61" x14ac:dyDescent="0.25">
      <c r="G240" s="1"/>
      <c r="H240" s="1"/>
      <c r="I240" s="1"/>
      <c r="K240" s="1"/>
      <c r="L240" s="1"/>
      <c r="M240" s="1"/>
      <c r="N240" s="1"/>
      <c r="O240" s="1"/>
    </row>
    <row r="241" spans="7:15" x14ac:dyDescent="0.25">
      <c r="G241" s="1"/>
      <c r="H241" s="1"/>
      <c r="I241" s="1"/>
      <c r="K241" s="1"/>
      <c r="L241" s="1"/>
      <c r="M241" s="1"/>
      <c r="N241" s="1"/>
      <c r="O241" s="1"/>
    </row>
    <row r="242" spans="7:15" x14ac:dyDescent="0.25">
      <c r="G242" s="1"/>
      <c r="H242" s="1"/>
      <c r="I242" s="1"/>
      <c r="K242" s="1"/>
      <c r="L242" s="1"/>
      <c r="M242" s="1"/>
      <c r="N242" s="1"/>
      <c r="O242" s="1"/>
    </row>
    <row r="243" spans="7:15" x14ac:dyDescent="0.25">
      <c r="G243" s="1"/>
      <c r="H243" s="1"/>
      <c r="I243" s="1"/>
      <c r="K243" s="1"/>
      <c r="L243" s="1"/>
      <c r="M243" s="1"/>
      <c r="N243" s="1"/>
      <c r="O243" s="1"/>
    </row>
    <row r="244" spans="7:15" x14ac:dyDescent="0.25">
      <c r="G244" s="1"/>
      <c r="H244" s="1"/>
      <c r="I244" s="1"/>
      <c r="K244" s="1"/>
      <c r="L244" s="1"/>
      <c r="M244" s="1"/>
      <c r="N244" s="1"/>
      <c r="O244" s="1"/>
    </row>
    <row r="245" spans="7:15" x14ac:dyDescent="0.25">
      <c r="G245" s="1"/>
      <c r="H245" s="1"/>
      <c r="I245" s="1"/>
      <c r="K245" s="1"/>
      <c r="L245" s="1"/>
      <c r="M245" s="1"/>
      <c r="N245" s="1"/>
      <c r="O245" s="1"/>
    </row>
    <row r="246" spans="7:15" x14ac:dyDescent="0.25">
      <c r="G246" s="1"/>
      <c r="H246" s="1"/>
      <c r="I246" s="1"/>
      <c r="K246" s="1"/>
      <c r="L246" s="1"/>
      <c r="M246" s="1"/>
      <c r="N246" s="1"/>
      <c r="O246" s="1"/>
    </row>
    <row r="247" spans="7:15" x14ac:dyDescent="0.25">
      <c r="G247" s="1"/>
      <c r="H247" s="1"/>
      <c r="I247" s="1"/>
      <c r="K247" s="1"/>
      <c r="L247" s="1"/>
      <c r="M247" s="1"/>
      <c r="N247" s="1"/>
      <c r="O247" s="1"/>
    </row>
    <row r="248" spans="7:15" x14ac:dyDescent="0.25">
      <c r="G248" s="1"/>
      <c r="H248" s="1"/>
      <c r="I248" s="1"/>
      <c r="K248" s="1"/>
      <c r="L248" s="1"/>
      <c r="M248" s="1"/>
      <c r="N248" s="1"/>
      <c r="O248" s="1"/>
    </row>
    <row r="249" spans="7:15" x14ac:dyDescent="0.25">
      <c r="G249" s="1"/>
      <c r="H249" s="1"/>
      <c r="I249" s="1"/>
      <c r="K249" s="1"/>
      <c r="L249" s="1"/>
      <c r="M249" s="1"/>
      <c r="N249" s="1"/>
      <c r="O249" s="1"/>
    </row>
    <row r="250" spans="7:15" x14ac:dyDescent="0.25">
      <c r="G250" s="1"/>
      <c r="H250" s="1"/>
      <c r="I250" s="1"/>
      <c r="K250" s="1"/>
      <c r="L250" s="1"/>
      <c r="M250" s="1"/>
      <c r="N250" s="1"/>
      <c r="O250" s="1"/>
    </row>
    <row r="251" spans="7:15" x14ac:dyDescent="0.25">
      <c r="G251" s="1"/>
      <c r="H251" s="1"/>
      <c r="I251" s="1"/>
      <c r="K251" s="1"/>
      <c r="L251" s="1"/>
      <c r="M251" s="1"/>
      <c r="N251" s="1"/>
      <c r="O251" s="1"/>
    </row>
    <row r="252" spans="7:15" x14ac:dyDescent="0.25">
      <c r="G252" s="1"/>
      <c r="H252" s="1"/>
      <c r="I252" s="1"/>
      <c r="K252" s="1"/>
      <c r="L252" s="1"/>
      <c r="M252" s="1"/>
      <c r="N252" s="1"/>
      <c r="O252" s="1"/>
    </row>
    <row r="253" spans="7:15" x14ac:dyDescent="0.25">
      <c r="G253" s="1"/>
      <c r="H253" s="1"/>
      <c r="I253" s="1"/>
      <c r="K253" s="1"/>
      <c r="L253" s="1"/>
      <c r="M253" s="1"/>
      <c r="N253" s="1"/>
      <c r="O253" s="1"/>
    </row>
    <row r="254" spans="7:15" x14ac:dyDescent="0.25">
      <c r="G254" s="1"/>
      <c r="H254" s="1"/>
      <c r="I254" s="1"/>
      <c r="K254" s="1"/>
      <c r="L254" s="1"/>
      <c r="M254" s="1"/>
      <c r="N254" s="1"/>
      <c r="O254" s="1"/>
    </row>
    <row r="255" spans="7:15" x14ac:dyDescent="0.25">
      <c r="G255" s="1"/>
      <c r="H255" s="1"/>
      <c r="I255" s="1"/>
      <c r="K255" s="1"/>
      <c r="L255" s="1"/>
      <c r="M255" s="1"/>
      <c r="N255" s="1"/>
      <c r="O255" s="1"/>
    </row>
    <row r="256" spans="7:15" x14ac:dyDescent="0.25">
      <c r="G256" s="1"/>
      <c r="H256" s="1"/>
      <c r="I256" s="1"/>
      <c r="K256" s="1"/>
      <c r="L256" s="1"/>
      <c r="M256" s="1"/>
      <c r="N256" s="1"/>
      <c r="O256" s="1"/>
    </row>
    <row r="257" spans="7:15" x14ac:dyDescent="0.25">
      <c r="G257" s="1"/>
      <c r="H257" s="1"/>
      <c r="I257" s="1"/>
      <c r="K257" s="1"/>
      <c r="L257" s="1"/>
      <c r="M257" s="1"/>
      <c r="N257" s="1"/>
      <c r="O257" s="1"/>
    </row>
    <row r="258" spans="7:15" x14ac:dyDescent="0.25">
      <c r="G258" s="1"/>
      <c r="H258" s="1"/>
      <c r="I258" s="1"/>
      <c r="K258" s="1"/>
      <c r="L258" s="1"/>
      <c r="M258" s="1"/>
      <c r="N258" s="1"/>
      <c r="O258" s="1"/>
    </row>
    <row r="259" spans="7:15" x14ac:dyDescent="0.25">
      <c r="G259" s="1"/>
      <c r="H259" s="1"/>
      <c r="I259" s="1"/>
      <c r="K259" s="1"/>
      <c r="L259" s="1"/>
      <c r="M259" s="1"/>
      <c r="N259" s="1"/>
      <c r="O259" s="1"/>
    </row>
    <row r="260" spans="7:15" x14ac:dyDescent="0.25">
      <c r="G260" s="1"/>
      <c r="H260" s="1"/>
      <c r="I260" s="1"/>
      <c r="K260" s="1"/>
      <c r="L260" s="1"/>
      <c r="M260" s="1"/>
      <c r="N260" s="1"/>
      <c r="O260" s="1"/>
    </row>
    <row r="261" spans="7:15" x14ac:dyDescent="0.25">
      <c r="G261" s="1"/>
      <c r="H261" s="1"/>
      <c r="I261" s="1"/>
      <c r="K261" s="1"/>
      <c r="L261" s="1"/>
      <c r="M261" s="1"/>
      <c r="N261" s="1"/>
      <c r="O261" s="1"/>
    </row>
    <row r="262" spans="7:15" x14ac:dyDescent="0.25">
      <c r="G262" s="1"/>
      <c r="H262" s="1"/>
      <c r="I262" s="1"/>
      <c r="K262" s="1"/>
      <c r="L262" s="1"/>
      <c r="M262" s="1"/>
      <c r="N262" s="1"/>
      <c r="O262" s="1"/>
    </row>
    <row r="263" spans="7:15" x14ac:dyDescent="0.25">
      <c r="G263" s="1"/>
      <c r="H263" s="1"/>
      <c r="I263" s="1"/>
      <c r="K263" s="1"/>
      <c r="L263" s="1"/>
      <c r="M263" s="1"/>
      <c r="N263" s="1"/>
      <c r="O263" s="1"/>
    </row>
    <row r="264" spans="7:15" x14ac:dyDescent="0.25">
      <c r="G264" s="1"/>
      <c r="H264" s="1"/>
      <c r="I264" s="1"/>
      <c r="K264" s="1"/>
      <c r="L264" s="1"/>
      <c r="M264" s="1"/>
      <c r="N264" s="1"/>
      <c r="O264" s="1"/>
    </row>
    <row r="265" spans="7:15" x14ac:dyDescent="0.25">
      <c r="G265" s="1"/>
      <c r="H265" s="1"/>
      <c r="I265" s="1"/>
      <c r="K265" s="1"/>
      <c r="L265" s="1"/>
      <c r="M265" s="1"/>
      <c r="N265" s="1"/>
      <c r="O265" s="1"/>
    </row>
    <row r="266" spans="7:15" x14ac:dyDescent="0.25">
      <c r="G266" s="1"/>
      <c r="H266" s="1"/>
      <c r="I266" s="1"/>
      <c r="K266" s="1"/>
      <c r="L266" s="1"/>
      <c r="M266" s="1"/>
      <c r="N266" s="1"/>
      <c r="O266" s="1"/>
    </row>
    <row r="267" spans="7:15" x14ac:dyDescent="0.25">
      <c r="G267" s="1"/>
      <c r="H267" s="1"/>
      <c r="I267" s="1"/>
      <c r="K267" s="1"/>
      <c r="L267" s="1"/>
      <c r="M267" s="1"/>
      <c r="N267" s="1"/>
      <c r="O267" s="1"/>
    </row>
    <row r="268" spans="7:15" x14ac:dyDescent="0.25">
      <c r="G268" s="1"/>
      <c r="H268" s="1"/>
      <c r="I268" s="1"/>
      <c r="K268" s="1"/>
      <c r="L268" s="1"/>
      <c r="M268" s="1"/>
      <c r="N268" s="1"/>
      <c r="O268" s="1"/>
    </row>
    <row r="269" spans="7:15" x14ac:dyDescent="0.25">
      <c r="G269" s="1"/>
      <c r="H269" s="1"/>
      <c r="I269" s="1"/>
      <c r="K269" s="1"/>
      <c r="L269" s="1"/>
      <c r="M269" s="1"/>
      <c r="N269" s="1"/>
      <c r="O269" s="1"/>
    </row>
    <row r="270" spans="7:15" x14ac:dyDescent="0.25">
      <c r="G270" s="1"/>
      <c r="H270" s="1"/>
      <c r="I270" s="1"/>
      <c r="K270" s="1"/>
      <c r="L270" s="1"/>
      <c r="M270" s="1"/>
      <c r="N270" s="1"/>
      <c r="O270" s="1"/>
    </row>
    <row r="271" spans="7:15" x14ac:dyDescent="0.25">
      <c r="G271" s="1"/>
      <c r="H271" s="1"/>
      <c r="I271" s="1"/>
      <c r="K271" s="1"/>
      <c r="L271" s="1"/>
      <c r="M271" s="1"/>
      <c r="N271" s="1"/>
      <c r="O271" s="1"/>
    </row>
    <row r="272" spans="7:15" x14ac:dyDescent="0.25">
      <c r="G272" s="1"/>
      <c r="H272" s="1"/>
      <c r="I272" s="1"/>
      <c r="K272" s="1"/>
      <c r="L272" s="1"/>
      <c r="M272" s="1"/>
      <c r="N272" s="1"/>
      <c r="O272" s="1"/>
    </row>
    <row r="273" spans="7:15" x14ac:dyDescent="0.25">
      <c r="G273" s="1"/>
      <c r="H273" s="1"/>
      <c r="I273" s="1"/>
      <c r="K273" s="1"/>
      <c r="L273" s="1"/>
      <c r="M273" s="1"/>
      <c r="N273" s="1"/>
      <c r="O273" s="1"/>
    </row>
    <row r="274" spans="7:15" x14ac:dyDescent="0.25">
      <c r="G274" s="1"/>
      <c r="H274" s="1"/>
      <c r="I274" s="1"/>
      <c r="K274" s="1"/>
      <c r="L274" s="1"/>
      <c r="M274" s="1"/>
      <c r="N274" s="1"/>
      <c r="O274" s="1"/>
    </row>
    <row r="275" spans="7:15" x14ac:dyDescent="0.25">
      <c r="G275" s="1"/>
      <c r="H275" s="1"/>
      <c r="I275" s="1"/>
      <c r="K275" s="1"/>
      <c r="L275" s="1"/>
      <c r="M275" s="1"/>
      <c r="N275" s="1"/>
      <c r="O275" s="1"/>
    </row>
    <row r="276" spans="7:15" x14ac:dyDescent="0.25">
      <c r="G276" s="1"/>
      <c r="H276" s="1"/>
      <c r="I276" s="1"/>
      <c r="K276" s="1"/>
      <c r="L276" s="1"/>
      <c r="M276" s="1"/>
      <c r="N276" s="1"/>
      <c r="O276" s="1"/>
    </row>
    <row r="277" spans="7:15" x14ac:dyDescent="0.25">
      <c r="G277" s="1"/>
      <c r="H277" s="1"/>
      <c r="I277" s="1"/>
      <c r="K277" s="1"/>
      <c r="L277" s="1"/>
      <c r="M277" s="1"/>
      <c r="N277" s="1"/>
      <c r="O277" s="1"/>
    </row>
    <row r="278" spans="7:15" x14ac:dyDescent="0.25">
      <c r="G278" s="1"/>
      <c r="H278" s="1"/>
      <c r="I278" s="1"/>
      <c r="K278" s="1"/>
      <c r="L278" s="1"/>
      <c r="M278" s="1"/>
      <c r="N278" s="1"/>
      <c r="O278" s="1"/>
    </row>
    <row r="279" spans="7:15" x14ac:dyDescent="0.25">
      <c r="G279" s="1"/>
      <c r="H279" s="1"/>
      <c r="I279" s="1"/>
      <c r="K279" s="1"/>
      <c r="L279" s="1"/>
      <c r="M279" s="1"/>
      <c r="N279" s="1"/>
      <c r="O279" s="1"/>
    </row>
    <row r="280" spans="7:15" x14ac:dyDescent="0.25">
      <c r="G280" s="1"/>
      <c r="H280" s="1"/>
      <c r="I280" s="1"/>
      <c r="K280" s="1"/>
      <c r="L280" s="1"/>
      <c r="M280" s="1"/>
      <c r="N280" s="1"/>
      <c r="O280" s="1"/>
    </row>
    <row r="281" spans="7:15" x14ac:dyDescent="0.25">
      <c r="G281" s="1"/>
      <c r="H281" s="1"/>
      <c r="I281" s="1"/>
      <c r="K281" s="1"/>
      <c r="L281" s="1"/>
      <c r="M281" s="1"/>
      <c r="N281" s="1"/>
      <c r="O281" s="1"/>
    </row>
    <row r="282" spans="7:15" x14ac:dyDescent="0.25">
      <c r="G282" s="1"/>
      <c r="H282" s="1"/>
      <c r="I282" s="1"/>
      <c r="K282" s="1"/>
      <c r="L282" s="1"/>
      <c r="M282" s="1"/>
      <c r="N282" s="1"/>
      <c r="O282" s="1"/>
    </row>
    <row r="283" spans="7:15" x14ac:dyDescent="0.25">
      <c r="G283" s="1"/>
      <c r="H283" s="1"/>
      <c r="I283" s="1"/>
      <c r="K283" s="1"/>
      <c r="L283" s="1"/>
      <c r="M283" s="1"/>
      <c r="N283" s="1"/>
      <c r="O283" s="1"/>
    </row>
    <row r="284" spans="7:15" x14ac:dyDescent="0.25">
      <c r="G284" s="1"/>
      <c r="H284" s="1"/>
      <c r="I284" s="1"/>
      <c r="K284" s="1"/>
      <c r="L284" s="1"/>
      <c r="M284" s="1"/>
      <c r="N284" s="1"/>
      <c r="O284" s="1"/>
    </row>
    <row r="285" spans="7:15" x14ac:dyDescent="0.25">
      <c r="G285" s="1"/>
      <c r="H285" s="1"/>
      <c r="I285" s="1"/>
      <c r="K285" s="1"/>
      <c r="L285" s="1"/>
      <c r="M285" s="1"/>
      <c r="N285" s="1"/>
      <c r="O285" s="1"/>
    </row>
    <row r="286" spans="7:15" x14ac:dyDescent="0.25">
      <c r="G286" s="1"/>
      <c r="H286" s="1"/>
      <c r="I286" s="1"/>
      <c r="K286" s="1"/>
      <c r="L286" s="1"/>
      <c r="M286" s="1"/>
      <c r="N286" s="1"/>
      <c r="O286" s="1"/>
    </row>
    <row r="287" spans="7:15" x14ac:dyDescent="0.25">
      <c r="G287" s="1"/>
      <c r="H287" s="1"/>
      <c r="I287" s="1"/>
      <c r="K287" s="1"/>
      <c r="L287" s="1"/>
      <c r="M287" s="1"/>
      <c r="N287" s="1"/>
      <c r="O287" s="1"/>
    </row>
    <row r="288" spans="7:15" x14ac:dyDescent="0.25">
      <c r="G288" s="1"/>
      <c r="H288" s="1"/>
      <c r="I288" s="1"/>
      <c r="K288" s="1"/>
      <c r="L288" s="1"/>
      <c r="M288" s="1"/>
      <c r="N288" s="1"/>
      <c r="O288" s="1"/>
    </row>
    <row r="289" spans="7:15" x14ac:dyDescent="0.25">
      <c r="G289" s="1"/>
      <c r="H289" s="1"/>
      <c r="I289" s="1"/>
      <c r="K289" s="1"/>
      <c r="L289" s="1"/>
      <c r="M289" s="1"/>
      <c r="N289" s="1"/>
      <c r="O289" s="1"/>
    </row>
    <row r="290" spans="7:15" x14ac:dyDescent="0.25">
      <c r="G290" s="1"/>
      <c r="H290" s="1"/>
      <c r="I290" s="1"/>
      <c r="K290" s="1"/>
      <c r="L290" s="1"/>
      <c r="M290" s="1"/>
      <c r="N290" s="1"/>
      <c r="O290" s="1"/>
    </row>
    <row r="291" spans="7:15" x14ac:dyDescent="0.25">
      <c r="G291" s="1"/>
      <c r="H291" s="1"/>
      <c r="I291" s="1"/>
      <c r="K291" s="1"/>
      <c r="L291" s="1"/>
      <c r="M291" s="1"/>
      <c r="N291" s="1"/>
      <c r="O291" s="1"/>
    </row>
    <row r="292" spans="7:15" x14ac:dyDescent="0.25">
      <c r="G292" s="1"/>
      <c r="H292" s="1"/>
      <c r="I292" s="1"/>
      <c r="K292" s="1"/>
      <c r="L292" s="1"/>
      <c r="M292" s="1"/>
      <c r="N292" s="1"/>
      <c r="O292" s="1"/>
    </row>
    <row r="293" spans="7:15" x14ac:dyDescent="0.25">
      <c r="G293" s="1"/>
      <c r="H293" s="1"/>
      <c r="I293" s="1"/>
      <c r="K293" s="1"/>
      <c r="L293" s="1"/>
      <c r="M293" s="1"/>
      <c r="N293" s="1"/>
      <c r="O293" s="1"/>
    </row>
    <row r="294" spans="7:15" x14ac:dyDescent="0.25">
      <c r="G294" s="1"/>
      <c r="H294" s="1"/>
      <c r="I294" s="1"/>
      <c r="K294" s="1"/>
      <c r="L294" s="1"/>
      <c r="M294" s="1"/>
      <c r="N294" s="1"/>
      <c r="O294" s="1"/>
    </row>
    <row r="295" spans="7:15" x14ac:dyDescent="0.25">
      <c r="G295" s="1"/>
      <c r="H295" s="1"/>
      <c r="I295" s="1"/>
      <c r="K295" s="1"/>
      <c r="L295" s="1"/>
      <c r="M295" s="1"/>
      <c r="N295" s="1"/>
      <c r="O295" s="1"/>
    </row>
    <row r="296" spans="7:15" x14ac:dyDescent="0.25">
      <c r="G296" s="1"/>
      <c r="H296" s="1"/>
      <c r="I296" s="1"/>
      <c r="K296" s="1"/>
      <c r="L296" s="1"/>
      <c r="M296" s="1"/>
      <c r="N296" s="1"/>
      <c r="O296" s="1"/>
    </row>
    <row r="297" spans="7:15" x14ac:dyDescent="0.25">
      <c r="G297" s="1"/>
      <c r="H297" s="1"/>
      <c r="I297" s="1"/>
      <c r="K297" s="1"/>
      <c r="L297" s="1"/>
      <c r="M297" s="1"/>
      <c r="N297" s="1"/>
      <c r="O297" s="1"/>
    </row>
    <row r="298" spans="7:15" x14ac:dyDescent="0.25">
      <c r="G298" s="1"/>
      <c r="H298" s="1"/>
      <c r="I298" s="1"/>
      <c r="K298" s="1"/>
      <c r="L298" s="1"/>
      <c r="M298" s="1"/>
      <c r="N298" s="1"/>
      <c r="O298" s="1"/>
    </row>
    <row r="299" spans="7:15" x14ac:dyDescent="0.25">
      <c r="G299" s="1"/>
      <c r="H299" s="1"/>
      <c r="I299" s="1"/>
      <c r="K299" s="1"/>
      <c r="L299" s="1"/>
      <c r="M299" s="1"/>
      <c r="N299" s="1"/>
      <c r="O299" s="1"/>
    </row>
    <row r="300" spans="7:15" x14ac:dyDescent="0.25">
      <c r="G300" s="1"/>
      <c r="H300" s="1"/>
      <c r="I300" s="1"/>
      <c r="K300" s="1"/>
      <c r="L300" s="1"/>
      <c r="M300" s="1"/>
      <c r="N300" s="1"/>
      <c r="O300" s="1"/>
    </row>
    <row r="301" spans="7:15" x14ac:dyDescent="0.25">
      <c r="G301" s="1"/>
      <c r="H301" s="1"/>
      <c r="I301" s="1"/>
      <c r="K301" s="1"/>
      <c r="L301" s="1"/>
      <c r="M301" s="1"/>
      <c r="N301" s="1"/>
      <c r="O301" s="1"/>
    </row>
    <row r="302" spans="7:15" x14ac:dyDescent="0.25">
      <c r="G302" s="1"/>
      <c r="H302" s="1"/>
      <c r="I302" s="1"/>
      <c r="K302" s="1"/>
      <c r="L302" s="1"/>
      <c r="M302" s="1"/>
      <c r="N302" s="1"/>
      <c r="O302" s="1"/>
    </row>
    <row r="303" spans="7:15" x14ac:dyDescent="0.25">
      <c r="G303" s="1"/>
      <c r="H303" s="1"/>
      <c r="I303" s="1"/>
      <c r="K303" s="1"/>
      <c r="L303" s="1"/>
      <c r="M303" s="1"/>
      <c r="N303" s="1"/>
      <c r="O303" s="1"/>
    </row>
    <row r="304" spans="7:15" x14ac:dyDescent="0.25">
      <c r="G304" s="1"/>
      <c r="H304" s="1"/>
      <c r="I304" s="1"/>
      <c r="K304" s="1"/>
      <c r="L304" s="1"/>
      <c r="M304" s="1"/>
      <c r="N304" s="1"/>
      <c r="O304" s="1"/>
    </row>
    <row r="305" spans="7:15" x14ac:dyDescent="0.25">
      <c r="G305" s="1"/>
      <c r="H305" s="1"/>
      <c r="I305" s="1"/>
      <c r="K305" s="1"/>
      <c r="L305" s="1"/>
      <c r="M305" s="1"/>
      <c r="N305" s="1"/>
      <c r="O305" s="1"/>
    </row>
    <row r="306" spans="7:15" x14ac:dyDescent="0.25">
      <c r="G306" s="1"/>
      <c r="H306" s="1"/>
      <c r="I306" s="1"/>
      <c r="K306" s="1"/>
      <c r="L306" s="1"/>
      <c r="M306" s="1"/>
      <c r="N306" s="1"/>
      <c r="O306" s="1"/>
    </row>
    <row r="307" spans="7:15" x14ac:dyDescent="0.25">
      <c r="G307" s="1"/>
      <c r="H307" s="1"/>
      <c r="I307" s="1"/>
      <c r="K307" s="1"/>
      <c r="L307" s="1"/>
      <c r="M307" s="1"/>
      <c r="N307" s="1"/>
      <c r="O307" s="1"/>
    </row>
    <row r="308" spans="7:15" x14ac:dyDescent="0.25">
      <c r="G308" s="1"/>
      <c r="H308" s="1"/>
      <c r="I308" s="1"/>
      <c r="K308" s="1"/>
      <c r="L308" s="1"/>
      <c r="M308" s="1"/>
      <c r="N308" s="1"/>
      <c r="O308" s="1"/>
    </row>
    <row r="309" spans="7:15" x14ac:dyDescent="0.25">
      <c r="G309" s="1"/>
      <c r="H309" s="1"/>
      <c r="I309" s="1"/>
      <c r="K309" s="1"/>
      <c r="L309" s="1"/>
      <c r="M309" s="1"/>
      <c r="N309" s="1"/>
      <c r="O309" s="1"/>
    </row>
    <row r="310" spans="7:15" x14ac:dyDescent="0.25">
      <c r="G310" s="1"/>
      <c r="H310" s="1"/>
      <c r="I310" s="1"/>
      <c r="K310" s="1"/>
      <c r="L310" s="1"/>
      <c r="M310" s="1"/>
      <c r="N310" s="1"/>
      <c r="O310" s="1"/>
    </row>
    <row r="311" spans="7:15" x14ac:dyDescent="0.25">
      <c r="G311" s="1"/>
      <c r="H311" s="1"/>
      <c r="I311" s="1"/>
      <c r="K311" s="1"/>
      <c r="L311" s="1"/>
      <c r="M311" s="1"/>
      <c r="N311" s="1"/>
      <c r="O311" s="1"/>
    </row>
    <row r="312" spans="7:15" x14ac:dyDescent="0.25">
      <c r="G312" s="1"/>
      <c r="H312" s="1"/>
      <c r="I312" s="1"/>
      <c r="K312" s="1"/>
      <c r="L312" s="1"/>
      <c r="M312" s="1"/>
      <c r="N312" s="1"/>
      <c r="O312" s="1"/>
    </row>
    <row r="313" spans="7:15" x14ac:dyDescent="0.25">
      <c r="G313" s="1"/>
      <c r="H313" s="1"/>
      <c r="I313" s="1"/>
      <c r="K313" s="1"/>
      <c r="L313" s="1"/>
      <c r="M313" s="1"/>
      <c r="N313" s="1"/>
      <c r="O313" s="1"/>
    </row>
    <row r="314" spans="7:15" x14ac:dyDescent="0.25">
      <c r="G314" s="1"/>
      <c r="H314" s="1"/>
      <c r="I314" s="1"/>
      <c r="K314" s="1"/>
      <c r="L314" s="1"/>
      <c r="M314" s="1"/>
      <c r="N314" s="1"/>
      <c r="O314" s="1"/>
    </row>
    <row r="315" spans="7:15" x14ac:dyDescent="0.25">
      <c r="G315" s="1"/>
      <c r="H315" s="1"/>
      <c r="I315" s="1"/>
      <c r="K315" s="1"/>
      <c r="L315" s="1"/>
      <c r="M315" s="1"/>
      <c r="N315" s="1"/>
      <c r="O315" s="1"/>
    </row>
    <row r="316" spans="7:15" x14ac:dyDescent="0.25">
      <c r="G316" s="1"/>
      <c r="H316" s="1"/>
      <c r="I316" s="1"/>
      <c r="K316" s="1"/>
      <c r="L316" s="1"/>
      <c r="M316" s="1"/>
      <c r="N316" s="1"/>
      <c r="O316" s="1"/>
    </row>
    <row r="317" spans="7:15" x14ac:dyDescent="0.25">
      <c r="G317" s="1"/>
      <c r="H317" s="1"/>
      <c r="I317" s="1"/>
      <c r="K317" s="1"/>
      <c r="L317" s="1"/>
      <c r="M317" s="1"/>
      <c r="N317" s="1"/>
      <c r="O317" s="1"/>
    </row>
    <row r="318" spans="7:15" x14ac:dyDescent="0.25">
      <c r="G318" s="1"/>
      <c r="H318" s="1"/>
      <c r="I318" s="1"/>
      <c r="K318" s="1"/>
      <c r="L318" s="1"/>
      <c r="M318" s="1"/>
      <c r="N318" s="1"/>
      <c r="O318" s="1"/>
    </row>
    <row r="319" spans="7:15" x14ac:dyDescent="0.25">
      <c r="G319" s="1"/>
      <c r="H319" s="1"/>
      <c r="I319" s="1"/>
      <c r="K319" s="1"/>
      <c r="L319" s="1"/>
      <c r="M319" s="1"/>
      <c r="N319" s="1"/>
      <c r="O319" s="1"/>
    </row>
    <row r="320" spans="7:15" x14ac:dyDescent="0.25">
      <c r="G320" s="1"/>
      <c r="H320" s="1"/>
      <c r="I320" s="1"/>
      <c r="K320" s="1"/>
      <c r="L320" s="1"/>
      <c r="M320" s="1"/>
      <c r="N320" s="1"/>
      <c r="O320" s="1"/>
    </row>
    <row r="321" spans="7:15" x14ac:dyDescent="0.25">
      <c r="G321" s="1"/>
      <c r="H321" s="1"/>
      <c r="I321" s="1"/>
      <c r="K321" s="1"/>
      <c r="L321" s="1"/>
      <c r="M321" s="1"/>
      <c r="N321" s="1"/>
      <c r="O321" s="1"/>
    </row>
    <row r="322" spans="7:15" x14ac:dyDescent="0.25">
      <c r="G322" s="1"/>
      <c r="H322" s="1"/>
      <c r="I322" s="1"/>
      <c r="K322" s="1"/>
      <c r="L322" s="1"/>
      <c r="M322" s="1"/>
      <c r="N322" s="1"/>
      <c r="O322" s="1"/>
    </row>
    <row r="323" spans="7:15" x14ac:dyDescent="0.25">
      <c r="G323" s="1"/>
      <c r="H323" s="1"/>
      <c r="I323" s="1"/>
      <c r="K323" s="1"/>
      <c r="L323" s="1"/>
      <c r="M323" s="1"/>
      <c r="N323" s="1"/>
      <c r="O323" s="1"/>
    </row>
    <row r="324" spans="7:15" x14ac:dyDescent="0.25">
      <c r="G324" s="1"/>
      <c r="H324" s="1"/>
      <c r="I324" s="1"/>
      <c r="K324" s="1"/>
      <c r="L324" s="1"/>
      <c r="M324" s="1"/>
      <c r="N324" s="1"/>
      <c r="O324" s="1"/>
    </row>
    <row r="325" spans="7:15" x14ac:dyDescent="0.25">
      <c r="G325" s="1"/>
      <c r="H325" s="1"/>
      <c r="I325" s="1"/>
      <c r="K325" s="1"/>
      <c r="L325" s="1"/>
      <c r="M325" s="1"/>
      <c r="N325" s="1"/>
      <c r="O325" s="1"/>
    </row>
    <row r="326" spans="7:15" x14ac:dyDescent="0.25">
      <c r="G326" s="1"/>
      <c r="H326" s="1"/>
      <c r="I326" s="1"/>
      <c r="K326" s="1"/>
      <c r="L326" s="1"/>
      <c r="M326" s="1"/>
      <c r="N326" s="1"/>
      <c r="O326" s="1"/>
    </row>
    <row r="327" spans="7:15" x14ac:dyDescent="0.25">
      <c r="G327" s="1"/>
      <c r="H327" s="1"/>
      <c r="I327" s="1"/>
      <c r="K327" s="1"/>
      <c r="L327" s="1"/>
      <c r="M327" s="1"/>
      <c r="N327" s="1"/>
      <c r="O327" s="1"/>
    </row>
    <row r="328" spans="7:15" x14ac:dyDescent="0.25">
      <c r="G328" s="1"/>
      <c r="H328" s="1"/>
      <c r="I328" s="1"/>
      <c r="K328" s="1"/>
      <c r="L328" s="1"/>
      <c r="M328" s="1"/>
      <c r="N328" s="1"/>
      <c r="O328" s="1"/>
    </row>
    <row r="329" spans="7:15" x14ac:dyDescent="0.25">
      <c r="G329" s="1"/>
      <c r="H329" s="1"/>
      <c r="I329" s="1"/>
      <c r="K329" s="1"/>
      <c r="L329" s="1"/>
      <c r="M329" s="1"/>
      <c r="N329" s="1"/>
      <c r="O329" s="1"/>
    </row>
    <row r="330" spans="7:15" x14ac:dyDescent="0.25">
      <c r="G330" s="1"/>
      <c r="H330" s="1"/>
      <c r="I330" s="1"/>
      <c r="K330" s="1"/>
      <c r="L330" s="1"/>
      <c r="M330" s="1"/>
      <c r="N330" s="1"/>
      <c r="O330" s="1"/>
    </row>
    <row r="331" spans="7:15" x14ac:dyDescent="0.25">
      <c r="G331" s="1"/>
      <c r="H331" s="1"/>
      <c r="I331" s="1"/>
      <c r="K331" s="1"/>
      <c r="L331" s="1"/>
      <c r="M331" s="1"/>
      <c r="N331" s="1"/>
      <c r="O331" s="1"/>
    </row>
    <row r="332" spans="7:15" x14ac:dyDescent="0.25">
      <c r="G332" s="1"/>
      <c r="H332" s="1"/>
      <c r="I332" s="1"/>
      <c r="K332" s="1"/>
      <c r="L332" s="1"/>
      <c r="M332" s="1"/>
      <c r="N332" s="1"/>
      <c r="O332" s="1"/>
    </row>
    <row r="333" spans="7:15" x14ac:dyDescent="0.25">
      <c r="G333" s="1"/>
      <c r="H333" s="1"/>
      <c r="I333" s="1"/>
      <c r="K333" s="1"/>
      <c r="L333" s="1"/>
      <c r="M333" s="1"/>
      <c r="N333" s="1"/>
      <c r="O333" s="1"/>
    </row>
    <row r="334" spans="7:15" x14ac:dyDescent="0.25">
      <c r="G334" s="1"/>
      <c r="H334" s="1"/>
      <c r="I334" s="1"/>
      <c r="K334" s="1"/>
      <c r="L334" s="1"/>
      <c r="M334" s="1"/>
      <c r="N334" s="1"/>
      <c r="O334" s="1"/>
    </row>
    <row r="335" spans="7:15" x14ac:dyDescent="0.25">
      <c r="G335" s="1"/>
      <c r="H335" s="1"/>
      <c r="I335" s="1"/>
      <c r="K335" s="1"/>
      <c r="L335" s="1"/>
      <c r="M335" s="1"/>
      <c r="N335" s="1"/>
      <c r="O335" s="1"/>
    </row>
    <row r="336" spans="7:15" x14ac:dyDescent="0.25">
      <c r="G336" s="1"/>
      <c r="H336" s="1"/>
      <c r="I336" s="1"/>
      <c r="K336" s="1"/>
      <c r="L336" s="1"/>
      <c r="M336" s="1"/>
      <c r="N336" s="1"/>
      <c r="O336" s="1"/>
    </row>
    <row r="337" spans="7:15" x14ac:dyDescent="0.25">
      <c r="G337" s="1"/>
      <c r="H337" s="1"/>
      <c r="I337" s="1"/>
      <c r="K337" s="1"/>
      <c r="L337" s="1"/>
      <c r="M337" s="1"/>
      <c r="N337" s="1"/>
      <c r="O337" s="1"/>
    </row>
    <row r="338" spans="7:15" x14ac:dyDescent="0.25">
      <c r="G338" s="1"/>
      <c r="H338" s="1"/>
      <c r="I338" s="1"/>
      <c r="K338" s="1"/>
      <c r="L338" s="1"/>
      <c r="M338" s="1"/>
      <c r="N338" s="1"/>
      <c r="O338" s="1"/>
    </row>
    <row r="339" spans="7:15" x14ac:dyDescent="0.25">
      <c r="G339" s="1"/>
      <c r="H339" s="1"/>
      <c r="I339" s="1"/>
      <c r="K339" s="1"/>
      <c r="L339" s="1"/>
      <c r="M339" s="1"/>
      <c r="N339" s="1"/>
      <c r="O339" s="1"/>
    </row>
    <row r="340" spans="7:15" x14ac:dyDescent="0.25">
      <c r="G340" s="1"/>
      <c r="H340" s="1"/>
      <c r="I340" s="1"/>
      <c r="K340" s="1"/>
      <c r="L340" s="1"/>
      <c r="M340" s="1"/>
      <c r="N340" s="1"/>
      <c r="O340" s="1"/>
    </row>
    <row r="341" spans="7:15" x14ac:dyDescent="0.25">
      <c r="G341" s="1"/>
      <c r="H341" s="1"/>
      <c r="I341" s="1"/>
      <c r="K341" s="1"/>
      <c r="L341" s="1"/>
      <c r="M341" s="1"/>
      <c r="N341" s="1"/>
      <c r="O341" s="1"/>
    </row>
    <row r="342" spans="7:15" x14ac:dyDescent="0.25">
      <c r="G342" s="1"/>
      <c r="H342" s="1"/>
      <c r="I342" s="1"/>
      <c r="K342" s="1"/>
      <c r="L342" s="1"/>
      <c r="M342" s="1"/>
      <c r="N342" s="1"/>
      <c r="O342" s="1"/>
    </row>
    <row r="343" spans="7:15" x14ac:dyDescent="0.25">
      <c r="G343" s="1"/>
      <c r="H343" s="1"/>
      <c r="I343" s="1"/>
      <c r="K343" s="1"/>
      <c r="L343" s="1"/>
      <c r="M343" s="1"/>
      <c r="N343" s="1"/>
      <c r="O343" s="1"/>
    </row>
    <row r="344" spans="7:15" x14ac:dyDescent="0.25">
      <c r="G344" s="1"/>
      <c r="H344" s="1"/>
      <c r="I344" s="1"/>
      <c r="K344" s="1"/>
      <c r="L344" s="1"/>
      <c r="M344" s="1"/>
      <c r="N344" s="1"/>
      <c r="O344" s="1"/>
    </row>
    <row r="345" spans="7:15" x14ac:dyDescent="0.25">
      <c r="G345" s="1"/>
      <c r="H345" s="1"/>
      <c r="I345" s="1"/>
      <c r="K345" s="1"/>
      <c r="L345" s="1"/>
      <c r="M345" s="1"/>
      <c r="N345" s="1"/>
      <c r="O345" s="1"/>
    </row>
    <row r="346" spans="7:15" x14ac:dyDescent="0.25">
      <c r="G346" s="1"/>
      <c r="H346" s="1"/>
      <c r="I346" s="1"/>
      <c r="K346" s="1"/>
      <c r="L346" s="1"/>
      <c r="M346" s="1"/>
      <c r="N346" s="1"/>
      <c r="O346" s="1"/>
    </row>
    <row r="347" spans="7:15" x14ac:dyDescent="0.25">
      <c r="G347" s="1"/>
      <c r="H347" s="1"/>
      <c r="I347" s="1"/>
      <c r="K347" s="1"/>
      <c r="L347" s="1"/>
      <c r="M347" s="1"/>
      <c r="N347" s="1"/>
      <c r="O347" s="1"/>
    </row>
    <row r="348" spans="7:15" x14ac:dyDescent="0.25">
      <c r="G348" s="1"/>
      <c r="H348" s="1"/>
      <c r="I348" s="1"/>
      <c r="K348" s="1"/>
      <c r="L348" s="1"/>
      <c r="M348" s="1"/>
      <c r="N348" s="1"/>
      <c r="O348" s="1"/>
    </row>
    <row r="349" spans="7:15" x14ac:dyDescent="0.25">
      <c r="G349" s="1"/>
      <c r="H349" s="1"/>
      <c r="I349" s="1"/>
      <c r="K349" s="1"/>
      <c r="L349" s="1"/>
      <c r="M349" s="1"/>
      <c r="N349" s="1"/>
      <c r="O349" s="1"/>
    </row>
    <row r="350" spans="7:15" x14ac:dyDescent="0.25">
      <c r="G350" s="1"/>
      <c r="H350" s="1"/>
      <c r="I350" s="1"/>
      <c r="K350" s="1"/>
      <c r="L350" s="1"/>
      <c r="M350" s="1"/>
      <c r="N350" s="1"/>
      <c r="O350" s="1"/>
    </row>
    <row r="351" spans="7:15" x14ac:dyDescent="0.25">
      <c r="G351" s="1"/>
      <c r="H351" s="1"/>
      <c r="I351" s="1"/>
      <c r="K351" s="1"/>
      <c r="L351" s="1"/>
      <c r="M351" s="1"/>
      <c r="N351" s="1"/>
      <c r="O351" s="1"/>
    </row>
    <row r="352" spans="7:15" x14ac:dyDescent="0.25">
      <c r="G352" s="1"/>
      <c r="H352" s="1"/>
      <c r="I352" s="1"/>
      <c r="K352" s="1"/>
      <c r="L352" s="1"/>
      <c r="M352" s="1"/>
      <c r="N352" s="1"/>
      <c r="O352" s="1"/>
    </row>
    <row r="353" spans="7:15" x14ac:dyDescent="0.25">
      <c r="G353" s="1"/>
      <c r="H353" s="1"/>
      <c r="I353" s="1"/>
      <c r="K353" s="1"/>
      <c r="L353" s="1"/>
      <c r="M353" s="1"/>
      <c r="N353" s="1"/>
      <c r="O353" s="1"/>
    </row>
    <row r="354" spans="7:15" x14ac:dyDescent="0.25">
      <c r="G354" s="1"/>
      <c r="H354" s="1"/>
      <c r="I354" s="1"/>
      <c r="K354" s="1"/>
      <c r="L354" s="1"/>
      <c r="M354" s="1"/>
      <c r="N354" s="1"/>
      <c r="O354" s="1"/>
    </row>
    <row r="355" spans="7:15" x14ac:dyDescent="0.25">
      <c r="G355" s="1"/>
      <c r="H355" s="1"/>
      <c r="I355" s="1"/>
      <c r="K355" s="1"/>
      <c r="L355" s="1"/>
      <c r="M355" s="1"/>
      <c r="N355" s="1"/>
      <c r="O355" s="1"/>
    </row>
    <row r="356" spans="7:15" x14ac:dyDescent="0.25">
      <c r="G356" s="1"/>
      <c r="H356" s="1"/>
      <c r="I356" s="1"/>
      <c r="K356" s="1"/>
      <c r="L356" s="1"/>
      <c r="M356" s="1"/>
      <c r="N356" s="1"/>
      <c r="O356" s="1"/>
    </row>
    <row r="357" spans="7:15" x14ac:dyDescent="0.25">
      <c r="G357" s="1"/>
      <c r="H357" s="1"/>
      <c r="I357" s="1"/>
      <c r="K357" s="1"/>
      <c r="L357" s="1"/>
      <c r="M357" s="1"/>
      <c r="N357" s="1"/>
      <c r="O357" s="1"/>
    </row>
    <row r="358" spans="7:15" x14ac:dyDescent="0.25">
      <c r="G358" s="1"/>
      <c r="H358" s="1"/>
      <c r="I358" s="1"/>
      <c r="K358" s="1"/>
      <c r="L358" s="1"/>
      <c r="M358" s="1"/>
      <c r="N358" s="1"/>
      <c r="O358" s="1"/>
    </row>
    <row r="359" spans="7:15" x14ac:dyDescent="0.25">
      <c r="G359" s="1"/>
      <c r="H359" s="1"/>
      <c r="I359" s="1"/>
      <c r="K359" s="1"/>
      <c r="L359" s="1"/>
      <c r="M359" s="1"/>
      <c r="N359" s="1"/>
      <c r="O359" s="1"/>
    </row>
    <row r="360" spans="7:15" x14ac:dyDescent="0.25">
      <c r="G360" s="1"/>
      <c r="H360" s="1"/>
      <c r="I360" s="1"/>
      <c r="K360" s="1"/>
      <c r="L360" s="1"/>
      <c r="M360" s="1"/>
      <c r="N360" s="1"/>
      <c r="O360" s="1"/>
    </row>
    <row r="361" spans="7:15" x14ac:dyDescent="0.25">
      <c r="G361" s="1"/>
      <c r="H361" s="1"/>
      <c r="I361" s="1"/>
      <c r="K361" s="1"/>
      <c r="L361" s="1"/>
      <c r="M361" s="1"/>
      <c r="N361" s="1"/>
      <c r="O361" s="1"/>
    </row>
    <row r="362" spans="7:15" x14ac:dyDescent="0.25">
      <c r="G362" s="1"/>
      <c r="H362" s="1"/>
      <c r="I362" s="1"/>
      <c r="K362" s="1"/>
      <c r="L362" s="1"/>
      <c r="M362" s="1"/>
      <c r="N362" s="1"/>
      <c r="O362" s="1"/>
    </row>
    <row r="363" spans="7:15" x14ac:dyDescent="0.25">
      <c r="G363" s="1"/>
      <c r="H363" s="1"/>
      <c r="I363" s="1"/>
      <c r="K363" s="1"/>
      <c r="L363" s="1"/>
      <c r="M363" s="1"/>
      <c r="N363" s="1"/>
      <c r="O363" s="1"/>
    </row>
    <row r="364" spans="7:15" x14ac:dyDescent="0.25">
      <c r="G364" s="1"/>
      <c r="H364" s="1"/>
      <c r="I364" s="1"/>
      <c r="K364" s="1"/>
      <c r="L364" s="1"/>
      <c r="M364" s="1"/>
      <c r="N364" s="1"/>
      <c r="O364" s="1"/>
    </row>
    <row r="365" spans="7:15" x14ac:dyDescent="0.25">
      <c r="G365" s="1"/>
      <c r="H365" s="1"/>
      <c r="I365" s="1"/>
      <c r="K365" s="1"/>
      <c r="L365" s="1"/>
      <c r="M365" s="1"/>
      <c r="N365" s="1"/>
      <c r="O365" s="1"/>
    </row>
    <row r="366" spans="7:15" x14ac:dyDescent="0.25">
      <c r="G366" s="1"/>
      <c r="H366" s="1"/>
      <c r="I366" s="1"/>
      <c r="K366" s="1"/>
      <c r="L366" s="1"/>
      <c r="M366" s="1"/>
      <c r="N366" s="1"/>
      <c r="O366" s="1"/>
    </row>
    <row r="367" spans="7:15" x14ac:dyDescent="0.25">
      <c r="G367" s="1"/>
      <c r="H367" s="1"/>
      <c r="I367" s="1"/>
      <c r="K367" s="1"/>
      <c r="L367" s="1"/>
      <c r="M367" s="1"/>
      <c r="N367" s="1"/>
      <c r="O367" s="1"/>
    </row>
    <row r="368" spans="7:15" x14ac:dyDescent="0.25">
      <c r="G368" s="1"/>
      <c r="H368" s="1"/>
      <c r="I368" s="1"/>
      <c r="K368" s="1"/>
      <c r="L368" s="1"/>
      <c r="M368" s="1"/>
      <c r="N368" s="1"/>
      <c r="O368" s="1"/>
    </row>
    <row r="369" spans="7:15" x14ac:dyDescent="0.25">
      <c r="G369" s="1"/>
      <c r="H369" s="1"/>
      <c r="I369" s="1"/>
      <c r="K369" s="1"/>
      <c r="L369" s="1"/>
      <c r="M369" s="1"/>
      <c r="N369" s="1"/>
      <c r="O369" s="1"/>
    </row>
    <row r="370" spans="7:15" x14ac:dyDescent="0.25">
      <c r="G370" s="1"/>
      <c r="H370" s="1"/>
      <c r="I370" s="1"/>
      <c r="K370" s="1"/>
      <c r="L370" s="1"/>
      <c r="M370" s="1"/>
      <c r="N370" s="1"/>
      <c r="O370" s="1"/>
    </row>
    <row r="371" spans="7:15" x14ac:dyDescent="0.25">
      <c r="G371" s="1"/>
      <c r="H371" s="1"/>
      <c r="I371" s="1"/>
      <c r="K371" s="1"/>
      <c r="L371" s="1"/>
      <c r="M371" s="1"/>
      <c r="N371" s="1"/>
      <c r="O371" s="1"/>
    </row>
    <row r="372" spans="7:15" x14ac:dyDescent="0.25">
      <c r="G372" s="1"/>
      <c r="H372" s="1"/>
      <c r="I372" s="1"/>
      <c r="K372" s="1"/>
      <c r="L372" s="1"/>
      <c r="M372" s="1"/>
      <c r="N372" s="1"/>
      <c r="O372" s="1"/>
    </row>
    <row r="373" spans="7:15" x14ac:dyDescent="0.25">
      <c r="G373" s="1"/>
      <c r="H373" s="1"/>
      <c r="I373" s="1"/>
      <c r="K373" s="1"/>
      <c r="L373" s="1"/>
      <c r="M373" s="1"/>
      <c r="N373" s="1"/>
      <c r="O373" s="1"/>
    </row>
    <row r="374" spans="7:15" x14ac:dyDescent="0.25">
      <c r="G374" s="1"/>
      <c r="H374" s="1"/>
      <c r="I374" s="1"/>
      <c r="K374" s="1"/>
      <c r="L374" s="1"/>
      <c r="M374" s="1"/>
      <c r="N374" s="1"/>
      <c r="O374" s="1"/>
    </row>
  </sheetData>
  <mergeCells count="14">
    <mergeCell ref="A7:A8"/>
    <mergeCell ref="D4:E4"/>
    <mergeCell ref="B6:C6"/>
    <mergeCell ref="B4:C5"/>
    <mergeCell ref="B7:C8"/>
    <mergeCell ref="B1:I1"/>
    <mergeCell ref="H10:I12"/>
    <mergeCell ref="G10:G12"/>
    <mergeCell ref="L2:N2"/>
    <mergeCell ref="L4:N5"/>
    <mergeCell ref="L6:N8"/>
    <mergeCell ref="K6:K8"/>
    <mergeCell ref="K4:K5"/>
    <mergeCell ref="G3:I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Sheet1!$A$2:$A$17</xm:f>
          </x14:formula1>
          <xm:sqref>C14</xm:sqref>
        </x14:dataValidation>
        <x14:dataValidation type="list" allowBlank="1" showInputMessage="1" showErrorMessage="1">
          <x14:formula1>
            <xm:f>Sheet1!$C$2:$C$4</xm:f>
          </x14:formula1>
          <xm:sqref>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6"/>
  <sheetViews>
    <sheetView topLeftCell="H1" workbookViewId="0">
      <pane ySplit="15" topLeftCell="A16" activePane="bottomLeft" state="frozen"/>
      <selection pane="bottomLeft" activeCell="I21" sqref="I21"/>
    </sheetView>
  </sheetViews>
  <sheetFormatPr baseColWidth="10" defaultRowHeight="15" x14ac:dyDescent="0.25"/>
  <cols>
    <col min="2" max="2" width="16.1640625" customWidth="1"/>
    <col min="3" max="4" width="29.33203125" customWidth="1"/>
    <col min="5" max="5" width="9.33203125" customWidth="1"/>
    <col min="6" max="6" width="14.5" customWidth="1"/>
    <col min="7" max="7" width="7.1640625" customWidth="1"/>
    <col min="8" max="8" width="3.83203125" style="1" customWidth="1"/>
    <col min="9" max="9" width="14.83203125" customWidth="1"/>
    <col min="10" max="10" width="17.5" customWidth="1"/>
    <col min="11" max="11" width="8.33203125" customWidth="1"/>
    <col min="12" max="12" width="3.83203125" style="1" customWidth="1"/>
    <col min="13" max="13" width="13" customWidth="1"/>
    <col min="14" max="14" width="18.33203125" customWidth="1"/>
    <col min="15" max="15" width="10.33203125" customWidth="1"/>
    <col min="16" max="39" width="10.83203125" style="1"/>
  </cols>
  <sheetData>
    <row r="1" spans="1:39" s="1" customFormat="1" ht="16" customHeight="1" x14ac:dyDescent="0.25">
      <c r="A1" s="40"/>
      <c r="B1" s="96" t="s">
        <v>145</v>
      </c>
      <c r="C1" s="96"/>
      <c r="D1" s="96"/>
      <c r="E1" s="96"/>
      <c r="F1" s="96"/>
      <c r="G1" s="96"/>
      <c r="H1" s="96"/>
      <c r="I1" s="96"/>
    </row>
    <row r="2" spans="1:39" ht="18" thickBot="1" x14ac:dyDescent="0.3">
      <c r="A2" s="14" t="s">
        <v>39</v>
      </c>
      <c r="B2" s="14" t="s">
        <v>12</v>
      </c>
      <c r="C2" s="16"/>
      <c r="D2" s="16"/>
      <c r="E2" s="16"/>
      <c r="F2" s="16"/>
      <c r="G2" s="15"/>
      <c r="I2" s="12" t="s">
        <v>40</v>
      </c>
      <c r="J2" s="12" t="s">
        <v>85</v>
      </c>
      <c r="K2" s="12"/>
      <c r="M2" s="113" t="s">
        <v>31</v>
      </c>
      <c r="N2" s="113"/>
      <c r="O2" s="113"/>
      <c r="P2" s="113"/>
    </row>
    <row r="3" spans="1:39" ht="16" customHeight="1" x14ac:dyDescent="0.25">
      <c r="A3" s="1"/>
      <c r="B3" s="1"/>
      <c r="C3" s="1"/>
      <c r="D3" s="1"/>
      <c r="E3" s="1"/>
      <c r="F3" s="1"/>
      <c r="G3" s="1"/>
      <c r="I3" s="118" t="s">
        <v>36</v>
      </c>
      <c r="J3" s="118"/>
      <c r="K3" s="118"/>
      <c r="M3" s="74"/>
      <c r="N3" s="74"/>
      <c r="O3" s="70"/>
      <c r="P3" s="70"/>
    </row>
    <row r="4" spans="1:39" ht="16" customHeight="1" x14ac:dyDescent="0.25">
      <c r="A4" s="17" t="s">
        <v>146</v>
      </c>
      <c r="B4" s="149" t="s">
        <v>140</v>
      </c>
      <c r="C4" s="149"/>
      <c r="D4" s="149"/>
      <c r="E4" s="157"/>
      <c r="F4" s="158" t="s">
        <v>13</v>
      </c>
      <c r="G4" s="159"/>
      <c r="I4" s="172" t="s">
        <v>11</v>
      </c>
      <c r="J4" s="10"/>
      <c r="K4" s="173">
        <f>IFERROR(AVERAGEIF(PKPT[F],"&lt;&gt;"),"")</f>
        <v>0.456250240987083</v>
      </c>
      <c r="M4" s="103" t="s">
        <v>149</v>
      </c>
      <c r="N4" s="98" t="s">
        <v>156</v>
      </c>
      <c r="O4" s="98"/>
      <c r="P4" s="98"/>
    </row>
    <row r="5" spans="1:39" ht="17" customHeight="1" x14ac:dyDescent="0.25">
      <c r="A5" s="17" t="s">
        <v>148</v>
      </c>
      <c r="B5" s="150" t="s">
        <v>34</v>
      </c>
      <c r="C5" s="149"/>
      <c r="D5" s="149"/>
      <c r="E5" s="160" t="s">
        <v>0</v>
      </c>
      <c r="F5" s="160"/>
      <c r="G5" s="156">
        <f>IFERROR(AVERAGE(PKPT[E]),"")</f>
        <v>4.5580586080586009E-2</v>
      </c>
      <c r="I5" s="172" t="s">
        <v>30</v>
      </c>
      <c r="J5" s="10"/>
      <c r="K5" s="174">
        <f>IFERROR((COUNTIF(PKPT[F],"&lt;&gt;"))-((COUNTIF(PKPT[F],"*"))),"")</f>
        <v>19</v>
      </c>
      <c r="M5" s="105"/>
      <c r="N5" s="114"/>
      <c r="O5" s="114"/>
      <c r="P5" s="114"/>
    </row>
    <row r="6" spans="1:39" ht="16" customHeight="1" x14ac:dyDescent="0.25">
      <c r="A6" s="154" t="s">
        <v>147</v>
      </c>
      <c r="B6" s="151" t="s">
        <v>122</v>
      </c>
      <c r="C6" s="151"/>
      <c r="D6" s="151"/>
      <c r="E6" s="160" t="s">
        <v>9</v>
      </c>
      <c r="F6" s="160"/>
      <c r="G6" s="19">
        <f>IFERROR(STDEV(PKPT[E]),"")</f>
        <v>1.8536275280733878</v>
      </c>
      <c r="I6" s="172" t="s">
        <v>9</v>
      </c>
      <c r="J6" s="10"/>
      <c r="K6" s="173">
        <f>IFERROR(STDEV(PKPT[F]),"")</f>
        <v>0.25776069528511703</v>
      </c>
      <c r="M6" s="103" t="s">
        <v>150</v>
      </c>
      <c r="N6" s="100" t="s">
        <v>38</v>
      </c>
      <c r="O6" s="100"/>
      <c r="P6" s="100"/>
    </row>
    <row r="7" spans="1:39" ht="16" customHeight="1" x14ac:dyDescent="0.25">
      <c r="A7" s="155"/>
      <c r="B7" s="152"/>
      <c r="C7" s="152"/>
      <c r="D7" s="152"/>
      <c r="E7" s="160" t="s">
        <v>6</v>
      </c>
      <c r="F7" s="160"/>
      <c r="G7" s="19">
        <f>IFERROR((G6/G5),"")</f>
        <v>40.667040234984988</v>
      </c>
      <c r="I7" s="172" t="s">
        <v>10</v>
      </c>
      <c r="J7" s="10"/>
      <c r="K7" s="173">
        <f>K6/(SQRT(K5))</f>
        <v>5.9134359071821366E-2</v>
      </c>
      <c r="M7" s="104"/>
      <c r="N7" s="101"/>
      <c r="O7" s="101"/>
      <c r="P7" s="101"/>
    </row>
    <row r="8" spans="1:39" ht="16" customHeight="1" x14ac:dyDescent="0.25">
      <c r="A8" s="154" t="s">
        <v>151</v>
      </c>
      <c r="B8" s="151" t="s">
        <v>141</v>
      </c>
      <c r="C8" s="151"/>
      <c r="D8" s="151"/>
      <c r="E8" s="160" t="s">
        <v>1</v>
      </c>
      <c r="F8" s="160"/>
      <c r="G8" s="19">
        <f>IFERROR(QUARTILE(PKPT[E],3),"")</f>
        <v>0.63982142857142854</v>
      </c>
      <c r="I8" s="172" t="s">
        <v>8</v>
      </c>
      <c r="J8" s="10"/>
      <c r="K8" s="175">
        <f>1.65*(K7/K4)</f>
        <v>0.21385565135793019</v>
      </c>
      <c r="M8" s="105"/>
      <c r="N8" s="101"/>
      <c r="O8" s="101"/>
      <c r="P8" s="101"/>
    </row>
    <row r="9" spans="1:39" s="32" customFormat="1" ht="16" customHeight="1" x14ac:dyDescent="0.25">
      <c r="A9" s="155"/>
      <c r="B9" s="152"/>
      <c r="C9" s="152"/>
      <c r="D9" s="152"/>
      <c r="E9" s="160" t="s">
        <v>2</v>
      </c>
      <c r="F9" s="160"/>
      <c r="G9" s="19">
        <f>IFERROR(QUARTILE(PKPT[E],1),"")</f>
        <v>0.23585164835164824</v>
      </c>
      <c r="H9" s="31"/>
      <c r="I9" s="172" t="s">
        <v>26</v>
      </c>
      <c r="J9" s="10"/>
      <c r="K9" s="221" t="str">
        <f>IF(K8&lt;=0.3,"YES","NO")</f>
        <v>YES</v>
      </c>
      <c r="L9" s="31"/>
      <c r="M9" s="73"/>
      <c r="N9" s="164"/>
      <c r="O9" s="164"/>
      <c r="P9" s="164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32" customFormat="1" ht="16" x14ac:dyDescent="0.25">
      <c r="A10" s="31"/>
      <c r="B10" s="31"/>
      <c r="C10" s="31"/>
      <c r="D10" s="31"/>
      <c r="E10" s="160" t="s">
        <v>3</v>
      </c>
      <c r="F10" s="160"/>
      <c r="G10" s="19">
        <f>IFERROR((G8-G9),"")</f>
        <v>0.40396978021978031</v>
      </c>
      <c r="H10" s="31"/>
      <c r="I10" s="176" t="s">
        <v>120</v>
      </c>
      <c r="J10" s="169" t="str">
        <f>IF(K8&lt;=0.3, "Use mean value","Use lower bound 
or 
Conduct more test")</f>
        <v>Use mean value</v>
      </c>
      <c r="K10" s="177"/>
      <c r="L10" s="31"/>
      <c r="M10" s="62"/>
      <c r="N10" s="62"/>
      <c r="O10" s="165"/>
      <c r="P10" s="165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ht="17" thickBot="1" x14ac:dyDescent="0.3">
      <c r="A11" s="33"/>
      <c r="B11" s="38"/>
      <c r="C11" s="92"/>
      <c r="D11" s="92"/>
      <c r="E11" s="161" t="s">
        <v>4</v>
      </c>
      <c r="F11" s="161"/>
      <c r="G11" s="30">
        <f>IFERROR(G8+(1.5*G10),"")</f>
        <v>1.2457760989010991</v>
      </c>
      <c r="I11" s="178"/>
      <c r="J11" s="170"/>
      <c r="K11" s="179"/>
      <c r="M11" s="11"/>
      <c r="N11" s="11"/>
      <c r="O11" s="6"/>
      <c r="P11" s="6"/>
    </row>
    <row r="12" spans="1:39" ht="16" x14ac:dyDescent="0.25">
      <c r="A12" s="6"/>
      <c r="B12" s="34"/>
      <c r="C12" s="34"/>
      <c r="D12" s="34"/>
      <c r="E12" s="160" t="s">
        <v>5</v>
      </c>
      <c r="F12" s="160"/>
      <c r="G12" s="19">
        <f>IFERROR(G9-(1.5*G10),"")</f>
        <v>-0.3701030219780222</v>
      </c>
      <c r="I12" s="180"/>
      <c r="J12" s="171"/>
      <c r="K12" s="181"/>
      <c r="M12" s="2"/>
      <c r="N12" s="6"/>
      <c r="O12" s="129" t="s">
        <v>37</v>
      </c>
      <c r="P12" s="130" t="s">
        <v>139</v>
      </c>
    </row>
    <row r="13" spans="1:39" ht="17" thickBot="1" x14ac:dyDescent="0.3">
      <c r="A13" s="11"/>
      <c r="B13" s="11"/>
      <c r="C13" s="39"/>
      <c r="D13" s="11"/>
      <c r="E13" s="193" t="s">
        <v>42</v>
      </c>
      <c r="F13" s="162" t="s">
        <v>138</v>
      </c>
      <c r="G13" s="1"/>
      <c r="I13" s="172" t="s">
        <v>33</v>
      </c>
      <c r="J13" s="10" t="s">
        <v>20</v>
      </c>
      <c r="K13" s="173">
        <f>K4</f>
        <v>0.456250240987083</v>
      </c>
      <c r="M13" s="76">
        <v>5</v>
      </c>
      <c r="N13" s="168" t="s">
        <v>33</v>
      </c>
      <c r="O13" s="131">
        <f>IFERROR(IF(N13="Mean value",K13*M13*365/1000,IF(N13="Lower bound",K14*M13*365/1000,"")),"")</f>
        <v>0.83265668980142649</v>
      </c>
      <c r="P13" s="132" t="s">
        <v>32</v>
      </c>
    </row>
    <row r="14" spans="1:39" ht="16" x14ac:dyDescent="0.25">
      <c r="A14" s="5"/>
      <c r="B14" s="5"/>
      <c r="C14" s="50" t="s">
        <v>123</v>
      </c>
      <c r="D14" s="50" t="s">
        <v>123</v>
      </c>
      <c r="E14" s="193"/>
      <c r="F14" s="163"/>
      <c r="G14" s="1"/>
      <c r="I14" s="172" t="s">
        <v>29</v>
      </c>
      <c r="J14" s="10" t="s">
        <v>20</v>
      </c>
      <c r="K14" s="173" t="str">
        <f>IF(K9="Yes","",K13-1.28*STDEV(PKPT[F])/SQRT(K5))</f>
        <v/>
      </c>
      <c r="M14" s="1"/>
      <c r="N14" s="1"/>
      <c r="O14" s="1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6" hidden="1" x14ac:dyDescent="0.25">
      <c r="A15" s="65" t="s">
        <v>21</v>
      </c>
      <c r="B15" s="65" t="s">
        <v>22</v>
      </c>
      <c r="C15" s="66" t="s">
        <v>23</v>
      </c>
      <c r="D15" s="67" t="s">
        <v>24</v>
      </c>
      <c r="E15" s="67" t="s">
        <v>25</v>
      </c>
      <c r="F15" s="65" t="s">
        <v>43</v>
      </c>
      <c r="G15" s="68"/>
      <c r="H15" s="4"/>
      <c r="I15" s="1"/>
      <c r="J15" s="1"/>
      <c r="K15" s="1"/>
      <c r="M15" s="1"/>
      <c r="N15" s="1"/>
      <c r="O15" s="1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ht="16" x14ac:dyDescent="0.25">
      <c r="A16" s="51">
        <v>1</v>
      </c>
      <c r="B16" s="52" t="s">
        <v>15</v>
      </c>
      <c r="C16" s="71">
        <v>1.0285714285714287</v>
      </c>
      <c r="D16" s="71">
        <v>0.94</v>
      </c>
      <c r="E16" s="225">
        <f>PKPT[C]-PKPT[D]</f>
        <v>8.8571428571428745E-2</v>
      </c>
      <c r="F16" s="227">
        <f>IF(PKPT[E]&lt;&gt;0,IF((OR(E16&gt;=$G$11, E16&lt;=$G$12)), "Outlier",PKPT[[#This Row],[E]]), "")</f>
        <v>8.8571428571428745E-2</v>
      </c>
      <c r="G16" s="64"/>
      <c r="H16" s="4"/>
      <c r="I16" s="1"/>
      <c r="J16" s="1"/>
      <c r="K16" s="1"/>
      <c r="M16" s="1"/>
      <c r="N16" s="1"/>
      <c r="O16" s="1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6" x14ac:dyDescent="0.25">
      <c r="A17" s="51">
        <v>2</v>
      </c>
      <c r="B17" s="52" t="s">
        <v>16</v>
      </c>
      <c r="C17" s="71">
        <v>1.3928571428571428</v>
      </c>
      <c r="D17" s="71">
        <v>1.05</v>
      </c>
      <c r="E17" s="225">
        <f>PKPT[C]-PKPT[D]</f>
        <v>0.34285714285714275</v>
      </c>
      <c r="F17" s="227">
        <f>IF(PKPT[E]&lt;&gt;0,IF((OR(E17&gt;=$G$11, E17&lt;=$G$12)), "Outlier",PKPT[[#This Row],[E]]), "")</f>
        <v>0.34285714285714275</v>
      </c>
      <c r="G17" s="64"/>
      <c r="H17" s="4"/>
      <c r="I17" s="1"/>
      <c r="J17" s="1"/>
      <c r="K17" s="1"/>
      <c r="M17" s="1"/>
      <c r="N17" s="1"/>
      <c r="O17" s="1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6" x14ac:dyDescent="0.25">
      <c r="A18" s="51">
        <v>3</v>
      </c>
      <c r="B18" s="52" t="s">
        <v>17</v>
      </c>
      <c r="C18" s="71">
        <v>1.87</v>
      </c>
      <c r="D18" s="71">
        <v>1.1428571428571428</v>
      </c>
      <c r="E18" s="225">
        <f>PKPT[C]-PKPT[D]</f>
        <v>0.72714285714285731</v>
      </c>
      <c r="F18" s="227">
        <f>IF(PKPT[E]&lt;&gt;0,IF((OR(E18&gt;=$G$11, E18&lt;=$G$12)), "Outlier",PKPT[[#This Row],[E]]), "")</f>
        <v>0.72714285714285731</v>
      </c>
      <c r="G18" s="64"/>
      <c r="H18" s="4"/>
      <c r="I18" s="1"/>
      <c r="J18" s="1"/>
      <c r="K18" s="1"/>
      <c r="M18" s="1"/>
      <c r="N18" s="1"/>
      <c r="O18" s="1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16" x14ac:dyDescent="0.25">
      <c r="A19" s="51">
        <v>4</v>
      </c>
      <c r="B19" s="52" t="s">
        <v>18</v>
      </c>
      <c r="C19" s="71">
        <v>1.1357142857142857</v>
      </c>
      <c r="D19" s="71">
        <v>0.94285714285714295</v>
      </c>
      <c r="E19" s="225">
        <f>PKPT[C]-PKPT[D]</f>
        <v>0.19285714285714273</v>
      </c>
      <c r="F19" s="227">
        <f>IF(PKPT[E]&lt;&gt;0,IF((OR(E19&gt;=$G$11, E19&lt;=$G$12)), "Outlier",PKPT[[#This Row],[E]]), "")</f>
        <v>0.19285714285714273</v>
      </c>
      <c r="G19" s="64"/>
      <c r="H19" s="4"/>
      <c r="I19" s="1"/>
      <c r="J19" s="1"/>
      <c r="K19" s="1"/>
      <c r="M19" s="1"/>
      <c r="N19" s="1"/>
      <c r="O19" s="1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6" x14ac:dyDescent="0.25">
      <c r="A20" s="51">
        <v>5</v>
      </c>
      <c r="B20" s="52" t="s">
        <v>19</v>
      </c>
      <c r="C20" s="71">
        <v>1.18</v>
      </c>
      <c r="D20" s="71">
        <v>0.53</v>
      </c>
      <c r="E20" s="225">
        <f>PKPT[C]-PKPT[D]</f>
        <v>0.64999999999999991</v>
      </c>
      <c r="F20" s="227">
        <f>IF(PKPT[E]&lt;&gt;0,IF((OR(E20&gt;=$G$11, E20&lt;=$G$12)), "Outlier",PKPT[[#This Row],[E]]), "")</f>
        <v>0.64999999999999991</v>
      </c>
      <c r="G20" s="64"/>
      <c r="H20" s="4"/>
      <c r="I20" s="1"/>
      <c r="J20" s="1"/>
      <c r="K20" s="1"/>
      <c r="M20" s="1"/>
      <c r="N20" s="1"/>
      <c r="O20" s="1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16" x14ac:dyDescent="0.25">
      <c r="A21" s="51">
        <v>6</v>
      </c>
      <c r="B21" s="52" t="s">
        <v>45</v>
      </c>
      <c r="C21" s="71">
        <v>0.94</v>
      </c>
      <c r="D21" s="71">
        <v>0.82</v>
      </c>
      <c r="E21" s="225">
        <f>PKPT[C]-PKPT[D]</f>
        <v>0.12</v>
      </c>
      <c r="F21" s="227">
        <f>IF(PKPT[E]&lt;&gt;0,IF((OR(E21&gt;=$G$11, E21&lt;=$G$12)), "Outlier",PKPT[[#This Row],[E]]), "")</f>
        <v>0.12</v>
      </c>
      <c r="G21" s="64"/>
      <c r="H21" s="4"/>
      <c r="I21" s="1"/>
      <c r="J21" s="1"/>
      <c r="K21" s="1"/>
      <c r="M21" s="1"/>
      <c r="N21" s="1"/>
      <c r="O21" s="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6" x14ac:dyDescent="0.25">
      <c r="A22" s="51">
        <v>7</v>
      </c>
      <c r="B22" s="52" t="s">
        <v>27</v>
      </c>
      <c r="C22" s="71">
        <v>1.1428571428571428</v>
      </c>
      <c r="D22" s="71">
        <v>0.94285714285714295</v>
      </c>
      <c r="E22" s="225">
        <f>PKPT[C]-PKPT[D]</f>
        <v>0.19999999999999984</v>
      </c>
      <c r="F22" s="227">
        <f>IF(PKPT[E]&lt;&gt;0,IF((OR(E22&gt;=$G$11, E22&lt;=$G$12)), "Outlier",PKPT[[#This Row],[E]]), "")</f>
        <v>0.19999999999999984</v>
      </c>
      <c r="G22" s="64"/>
      <c r="H22" s="4"/>
      <c r="I22" s="1"/>
      <c r="J22" s="1"/>
      <c r="K22" s="1"/>
      <c r="M22" s="1"/>
      <c r="N22" s="1"/>
      <c r="O22" s="1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16" x14ac:dyDescent="0.25">
      <c r="A23" s="51">
        <v>8</v>
      </c>
      <c r="B23" s="52" t="s">
        <v>28</v>
      </c>
      <c r="C23" s="71">
        <v>1.157142857142857</v>
      </c>
      <c r="D23" s="71">
        <v>0.63571428571428579</v>
      </c>
      <c r="E23" s="225">
        <f>PKPT[C]-PKPT[D]</f>
        <v>0.52142857142857124</v>
      </c>
      <c r="F23" s="227">
        <f>IF(PKPT[E]&lt;&gt;0,IF((OR(E23&gt;=$G$11, E23&lt;=$G$12)), "Outlier",PKPT[[#This Row],[E]]), "")</f>
        <v>0.52142857142857124</v>
      </c>
      <c r="G23" s="64"/>
      <c r="H23" s="4"/>
      <c r="I23" s="1"/>
      <c r="J23" s="1"/>
      <c r="K23" s="1"/>
      <c r="M23" s="1"/>
      <c r="N23" s="1"/>
      <c r="O23" s="1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16" x14ac:dyDescent="0.25">
      <c r="A24" s="51">
        <v>9</v>
      </c>
      <c r="B24" s="52" t="s">
        <v>46</v>
      </c>
      <c r="C24" s="71">
        <v>2.19</v>
      </c>
      <c r="D24" s="71">
        <v>1.5535714285714286</v>
      </c>
      <c r="E24" s="225">
        <f>PKPT[C]-PKPT[D]</f>
        <v>0.63642857142857134</v>
      </c>
      <c r="F24" s="227">
        <f>IF(PKPT[E]&lt;&gt;0,IF((OR(E24&gt;=$G$11, E24&lt;=$G$12)), "Outlier",PKPT[[#This Row],[E]]), "")</f>
        <v>0.63642857142857134</v>
      </c>
      <c r="G24" s="64"/>
      <c r="H24" s="4"/>
      <c r="I24" s="1"/>
      <c r="J24" s="1"/>
      <c r="K24" s="1"/>
      <c r="M24" s="1"/>
      <c r="N24" s="1"/>
      <c r="O24" s="1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16" x14ac:dyDescent="0.25">
      <c r="A25" s="51">
        <v>10</v>
      </c>
      <c r="B25" s="52" t="s">
        <v>47</v>
      </c>
      <c r="C25" s="71">
        <v>1.52</v>
      </c>
      <c r="D25" s="71">
        <v>1.1392857142857142</v>
      </c>
      <c r="E25" s="225">
        <f>PKPT[C]-PKPT[D]</f>
        <v>0.38071428571428578</v>
      </c>
      <c r="F25" s="227">
        <f>IF(PKPT[E]&lt;&gt;0,IF((OR(E25&gt;=$G$11, E25&lt;=$G$12)), "Outlier",PKPT[[#This Row],[E]]), "")</f>
        <v>0.38071428571428578</v>
      </c>
      <c r="G25" s="64"/>
      <c r="H25" s="4"/>
      <c r="I25" s="1"/>
      <c r="J25" s="1"/>
      <c r="K25" s="1"/>
      <c r="M25" s="1"/>
      <c r="N25" s="1"/>
      <c r="O25" s="1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16" x14ac:dyDescent="0.25">
      <c r="A26" s="51">
        <v>11</v>
      </c>
      <c r="B26" s="52" t="s">
        <v>48</v>
      </c>
      <c r="C26" s="71">
        <v>1.7964285714285713</v>
      </c>
      <c r="D26" s="71">
        <v>1.4071428571428573</v>
      </c>
      <c r="E26" s="225">
        <f>PKPT[C]-PKPT[D]</f>
        <v>0.38928571428571401</v>
      </c>
      <c r="F26" s="227">
        <f>IF(PKPT[E]&lt;&gt;0,IF((OR(E26&gt;=$G$11, E26&lt;=$G$12)), "Outlier",PKPT[[#This Row],[E]]), "")</f>
        <v>0.38928571428571401</v>
      </c>
      <c r="G26" s="64"/>
      <c r="H26" s="4"/>
      <c r="I26" s="1"/>
      <c r="J26" s="1"/>
      <c r="K26" s="1"/>
      <c r="M26" s="1"/>
      <c r="N26" s="1"/>
      <c r="O26" s="1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6" x14ac:dyDescent="0.25">
      <c r="A27" s="51">
        <v>12</v>
      </c>
      <c r="B27" s="52" t="s">
        <v>49</v>
      </c>
      <c r="C27" s="71">
        <v>1.8857142857142857</v>
      </c>
      <c r="D27" s="71">
        <v>1.0535714285714286</v>
      </c>
      <c r="E27" s="225">
        <f>PKPT[C]-PKPT[D]</f>
        <v>0.83214285714285707</v>
      </c>
      <c r="F27" s="227">
        <f>IF(PKPT[E]&lt;&gt;0,IF((OR(E27&gt;=$G$11, E27&lt;=$G$12)), "Outlier",PKPT[[#This Row],[E]]), "")</f>
        <v>0.83214285714285707</v>
      </c>
      <c r="G27" s="64"/>
      <c r="H27" s="4"/>
      <c r="I27" s="1"/>
      <c r="J27" s="1"/>
      <c r="K27" s="1"/>
      <c r="M27" s="1"/>
      <c r="N27" s="1"/>
      <c r="O27" s="1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16" x14ac:dyDescent="0.25">
      <c r="A28" s="51">
        <v>13</v>
      </c>
      <c r="B28" s="52" t="s">
        <v>50</v>
      </c>
      <c r="C28" s="71">
        <v>2.2799999999999998</v>
      </c>
      <c r="D28" s="71">
        <v>1.5857142857142856</v>
      </c>
      <c r="E28" s="225">
        <f>PKPT[C]-PKPT[D]</f>
        <v>0.69428571428571417</v>
      </c>
      <c r="F28" s="227">
        <f>IF(PKPT[E]&lt;&gt;0,IF((OR(E28&gt;=$G$11, E28&lt;=$G$12)), "Outlier",PKPT[[#This Row],[E]]), "")</f>
        <v>0.69428571428571417</v>
      </c>
      <c r="G28" s="64"/>
      <c r="H28" s="4"/>
      <c r="I28" s="1"/>
      <c r="J28" s="1"/>
      <c r="K28" s="1"/>
      <c r="M28" s="1"/>
      <c r="N28" s="1"/>
      <c r="O28" s="1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16" x14ac:dyDescent="0.25">
      <c r="A29" s="51">
        <v>14</v>
      </c>
      <c r="B29" s="52" t="s">
        <v>51</v>
      </c>
      <c r="C29" s="71">
        <v>1.3285714285714281</v>
      </c>
      <c r="D29" s="71">
        <v>0.78333333333333355</v>
      </c>
      <c r="E29" s="225">
        <f>PKPT[C]-PKPT[D]</f>
        <v>0.54523809523809452</v>
      </c>
      <c r="F29" s="227">
        <f>IF(PKPT[E]&lt;&gt;0,IF((OR(E29&gt;=$G$11, E29&lt;=$G$12)), "Outlier",PKPT[[#This Row],[E]]), "")</f>
        <v>0.54523809523809452</v>
      </c>
      <c r="G29" s="64"/>
      <c r="H29" s="4"/>
      <c r="I29" s="1"/>
      <c r="J29" s="1"/>
      <c r="K29" s="1"/>
      <c r="M29" s="1"/>
      <c r="N29" s="1"/>
      <c r="O29" s="1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16" x14ac:dyDescent="0.25">
      <c r="A30" s="51">
        <v>15</v>
      </c>
      <c r="B30" s="52" t="s">
        <v>52</v>
      </c>
      <c r="C30" s="71">
        <v>1.1071428571428572</v>
      </c>
      <c r="D30" s="71">
        <v>0.80714285714285716</v>
      </c>
      <c r="E30" s="225">
        <f>PKPT[C]-PKPT[D]</f>
        <v>0.30000000000000004</v>
      </c>
      <c r="F30" s="227">
        <f>IF(PKPT[E]&lt;&gt;0,IF((OR(E30&gt;=$G$11, E30&lt;=$G$12)), "Outlier",PKPT[[#This Row],[E]]), "")</f>
        <v>0.30000000000000004</v>
      </c>
      <c r="G30" s="64"/>
      <c r="H30" s="4"/>
      <c r="I30" s="1"/>
      <c r="J30" s="1"/>
      <c r="K30" s="1"/>
      <c r="M30" s="1"/>
      <c r="N30" s="1"/>
      <c r="O30" s="1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16" x14ac:dyDescent="0.25">
      <c r="A31" s="51">
        <v>16</v>
      </c>
      <c r="B31" s="52" t="s">
        <v>53</v>
      </c>
      <c r="C31" s="71">
        <v>1.1714285714285713</v>
      </c>
      <c r="D31" s="71">
        <v>0.68571428571428583</v>
      </c>
      <c r="E31" s="225">
        <f>PKPT[C]-PKPT[D]</f>
        <v>0.48571428571428543</v>
      </c>
      <c r="F31" s="227">
        <f>IF(PKPT[E]&lt;&gt;0,IF((OR(E31&gt;=$G$11, E31&lt;=$G$12)), "Outlier",PKPT[[#This Row],[E]]), "")</f>
        <v>0.48571428571428543</v>
      </c>
      <c r="G31" s="64"/>
      <c r="H31" s="4"/>
      <c r="I31" s="1"/>
      <c r="J31" s="1"/>
      <c r="K31" s="1"/>
      <c r="M31" s="1"/>
      <c r="N31" s="1"/>
      <c r="O31" s="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16" x14ac:dyDescent="0.25">
      <c r="A32" s="51">
        <v>17</v>
      </c>
      <c r="B32" s="52" t="s">
        <v>54</v>
      </c>
      <c r="C32" s="71">
        <v>0.90714285714285725</v>
      </c>
      <c r="D32" s="71">
        <v>0.62857142857142867</v>
      </c>
      <c r="E32" s="225">
        <f>PKPT[C]-PKPT[D]</f>
        <v>0.27857142857142858</v>
      </c>
      <c r="F32" s="227">
        <f>IF(PKPT[E]&lt;&gt;0,IF((OR(E32&gt;=$G$11, E32&lt;=$G$12)), "Outlier",PKPT[[#This Row],[E]]), "")</f>
        <v>0.27857142857142858</v>
      </c>
      <c r="G32" s="64"/>
      <c r="H32" s="4"/>
      <c r="I32" s="1"/>
      <c r="J32" s="1"/>
      <c r="K32" s="1"/>
      <c r="M32" s="1"/>
      <c r="N32" s="1"/>
      <c r="O32" s="1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16" x14ac:dyDescent="0.25">
      <c r="A33" s="51">
        <v>18</v>
      </c>
      <c r="B33" s="52" t="s">
        <v>55</v>
      </c>
      <c r="C33" s="71">
        <v>2.0428571428571427</v>
      </c>
      <c r="D33" s="71">
        <v>1.0071428571428571</v>
      </c>
      <c r="E33" s="225">
        <f>PKPT[C]-PKPT[D]</f>
        <v>1.0357142857142856</v>
      </c>
      <c r="F33" s="227">
        <f>IF(PKPT[E]&lt;&gt;0,IF((OR(E33&gt;=$G$11, E33&lt;=$G$12)), "Outlier",PKPT[[#This Row],[E]]), "")</f>
        <v>1.0357142857142856</v>
      </c>
      <c r="G33" s="64"/>
      <c r="H33" s="4"/>
      <c r="I33" s="1"/>
      <c r="J33" s="1"/>
      <c r="K33" s="1"/>
      <c r="M33" s="1"/>
      <c r="N33" s="1"/>
      <c r="O33" s="1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16" x14ac:dyDescent="0.25">
      <c r="A34" s="51">
        <v>19</v>
      </c>
      <c r="B34" s="52" t="s">
        <v>56</v>
      </c>
      <c r="C34" s="71">
        <v>1.2428571428571433</v>
      </c>
      <c r="D34" s="71">
        <v>9</v>
      </c>
      <c r="E34" s="225">
        <f>PKPT[C]-PKPT[D]</f>
        <v>-7.7571428571428562</v>
      </c>
      <c r="F34" s="227" t="str">
        <f>IF(PKPT[E]&lt;&gt;0,IF((OR(E34&gt;=$G$11, E34&lt;=$G$12)), "Outlier",PKPT[[#This Row],[E]]), "")</f>
        <v>Outlier</v>
      </c>
      <c r="G34" s="64"/>
      <c r="H34" s="4"/>
      <c r="I34" s="1"/>
      <c r="J34" s="1"/>
      <c r="K34" s="1"/>
      <c r="M34" s="1"/>
      <c r="N34" s="1"/>
      <c r="O34" s="1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16" x14ac:dyDescent="0.25">
      <c r="A35" s="56">
        <v>20</v>
      </c>
      <c r="B35" s="57" t="s">
        <v>57</v>
      </c>
      <c r="C35" s="72">
        <v>1.1692307692307693</v>
      </c>
      <c r="D35" s="72">
        <v>0.9214285714285716</v>
      </c>
      <c r="E35" s="226">
        <f>PKPT[C]-PKPT[D]</f>
        <v>0.2478021978021977</v>
      </c>
      <c r="F35" s="228">
        <f>IF(PKPT[E]&lt;&gt;0,IF((OR(E35&gt;=$G$11, E35&lt;=$G$12)), "Outlier",PKPT[[#This Row],[E]]), "")</f>
        <v>0.2478021978021977</v>
      </c>
      <c r="G35" s="64"/>
      <c r="H35" s="4"/>
      <c r="I35" s="1"/>
      <c r="J35" s="1"/>
      <c r="K35" s="1"/>
      <c r="M35" s="1"/>
      <c r="N35" s="1"/>
      <c r="O35" s="1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x14ac:dyDescent="0.25">
      <c r="G36" s="4"/>
      <c r="H36" s="4"/>
      <c r="I36" s="1"/>
      <c r="J36" s="1"/>
      <c r="K36" s="1"/>
      <c r="M36" s="1"/>
      <c r="N36" s="1"/>
      <c r="O36" s="1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25">
      <c r="G37" s="4"/>
      <c r="H37" s="4"/>
      <c r="I37" s="1"/>
      <c r="J37" s="1"/>
      <c r="K37" s="1"/>
      <c r="M37" s="1"/>
      <c r="N37" s="1"/>
      <c r="O37" s="1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25">
      <c r="G38" s="1"/>
      <c r="I38" s="1"/>
      <c r="J38" s="1"/>
      <c r="K38" s="1"/>
      <c r="M38" s="1"/>
      <c r="N38" s="1"/>
      <c r="O38" s="1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25">
      <c r="G39" s="1"/>
      <c r="I39" s="1"/>
      <c r="J39" s="1"/>
      <c r="K39" s="1"/>
      <c r="M39" s="1"/>
      <c r="N39" s="1"/>
      <c r="O39" s="1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5">
      <c r="G40" s="1"/>
      <c r="I40" s="1"/>
      <c r="J40" s="1"/>
      <c r="K40" s="1"/>
      <c r="M40" s="1"/>
      <c r="N40" s="1"/>
      <c r="O40" s="1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5">
      <c r="G41" s="1"/>
      <c r="I41" s="1"/>
      <c r="J41" s="1"/>
      <c r="K41" s="1"/>
      <c r="M41" s="1"/>
      <c r="N41" s="1"/>
      <c r="O41" s="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25">
      <c r="G42" s="1"/>
      <c r="I42" s="1"/>
      <c r="J42" s="1"/>
      <c r="K42" s="1"/>
      <c r="M42" s="1"/>
      <c r="N42" s="1"/>
      <c r="O42" s="1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x14ac:dyDescent="0.25">
      <c r="G43" s="1"/>
      <c r="I43" s="1"/>
      <c r="J43" s="1"/>
      <c r="K43" s="1"/>
      <c r="M43" s="1"/>
      <c r="N43" s="1"/>
      <c r="O43" s="1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x14ac:dyDescent="0.25">
      <c r="G44" s="1"/>
      <c r="I44" s="1"/>
      <c r="J44" s="1"/>
      <c r="K44" s="1"/>
      <c r="M44" s="1"/>
      <c r="N44" s="1"/>
      <c r="O44" s="1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25">
      <c r="G45" s="1"/>
      <c r="I45" s="1"/>
      <c r="J45" s="1"/>
      <c r="K45" s="1"/>
      <c r="M45" s="1"/>
      <c r="N45" s="1"/>
      <c r="O45" s="1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5">
      <c r="G46" s="1"/>
      <c r="I46" s="1"/>
      <c r="J46" s="1"/>
      <c r="K46" s="1"/>
      <c r="M46" s="1"/>
      <c r="N46" s="1"/>
      <c r="O46" s="1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5">
      <c r="G47" s="1"/>
      <c r="I47" s="1"/>
      <c r="J47" s="1"/>
      <c r="K47" s="1"/>
      <c r="M47" s="1"/>
      <c r="N47" s="1"/>
      <c r="O47" s="1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5">
      <c r="G48" s="1"/>
      <c r="I48" s="1"/>
      <c r="J48" s="1"/>
      <c r="K48" s="1"/>
      <c r="M48" s="1"/>
      <c r="N48" s="1"/>
      <c r="O48" s="1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7:39" x14ac:dyDescent="0.25">
      <c r="G49" s="1"/>
      <c r="I49" s="1"/>
      <c r="J49" s="1"/>
      <c r="K49" s="1"/>
      <c r="M49" s="1"/>
      <c r="N49" s="1"/>
      <c r="O49" s="1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7:39" x14ac:dyDescent="0.25">
      <c r="G50" s="1"/>
      <c r="I50" s="1"/>
      <c r="J50" s="1"/>
      <c r="K50" s="1"/>
      <c r="M50" s="1"/>
      <c r="N50" s="1"/>
      <c r="O50" s="1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7:39" x14ac:dyDescent="0.25">
      <c r="G51" s="1"/>
      <c r="I51" s="1"/>
      <c r="J51" s="1"/>
      <c r="K51" s="1"/>
      <c r="M51" s="1"/>
      <c r="N51" s="1"/>
      <c r="O51" s="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7:39" x14ac:dyDescent="0.25">
      <c r="G52" s="1"/>
      <c r="I52" s="1"/>
      <c r="J52" s="1"/>
      <c r="K52" s="1"/>
      <c r="M52" s="1"/>
      <c r="N52" s="1"/>
      <c r="O52" s="1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7:39" x14ac:dyDescent="0.25">
      <c r="G53" s="1"/>
      <c r="I53" s="1"/>
      <c r="J53" s="1"/>
      <c r="K53" s="1"/>
      <c r="M53" s="1"/>
      <c r="N53" s="1"/>
      <c r="O53" s="1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7:39" x14ac:dyDescent="0.25">
      <c r="G54" s="1"/>
      <c r="I54" s="1"/>
      <c r="J54" s="1"/>
      <c r="K54" s="1"/>
      <c r="M54" s="1"/>
      <c r="N54" s="1"/>
      <c r="O54" s="1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7:39" x14ac:dyDescent="0.25">
      <c r="G55" s="1"/>
      <c r="I55" s="1"/>
      <c r="J55" s="1"/>
      <c r="K55" s="1"/>
      <c r="M55" s="1"/>
      <c r="N55" s="1"/>
      <c r="O55" s="1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7:39" x14ac:dyDescent="0.25">
      <c r="G56" s="1"/>
      <c r="I56" s="1"/>
      <c r="J56" s="1"/>
      <c r="K56" s="1"/>
      <c r="M56" s="1"/>
      <c r="N56" s="1"/>
      <c r="O56" s="1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7:39" x14ac:dyDescent="0.25">
      <c r="G57" s="1"/>
      <c r="I57" s="1"/>
      <c r="J57" s="1"/>
      <c r="K57" s="1"/>
      <c r="M57" s="1"/>
      <c r="N57" s="1"/>
      <c r="O57" s="1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7:39" x14ac:dyDescent="0.25">
      <c r="G58" s="1"/>
      <c r="I58" s="1"/>
      <c r="J58" s="1"/>
      <c r="K58" s="1"/>
      <c r="M58" s="1"/>
      <c r="N58" s="1"/>
      <c r="O58" s="1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7:39" x14ac:dyDescent="0.25">
      <c r="G59" s="1"/>
      <c r="I59" s="1"/>
      <c r="J59" s="1"/>
      <c r="K59" s="1"/>
      <c r="M59" s="1"/>
      <c r="N59" s="1"/>
      <c r="O59" s="1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7:39" x14ac:dyDescent="0.25">
      <c r="G60" s="1"/>
      <c r="I60" s="1"/>
      <c r="J60" s="1"/>
      <c r="K60" s="1"/>
      <c r="M60" s="1"/>
      <c r="N60" s="1"/>
      <c r="O60" s="1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7:39" x14ac:dyDescent="0.25">
      <c r="G61" s="1"/>
      <c r="I61" s="1"/>
      <c r="J61" s="1"/>
      <c r="K61" s="1"/>
      <c r="M61" s="1"/>
      <c r="N61" s="1"/>
      <c r="O61" s="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7:39" x14ac:dyDescent="0.25">
      <c r="G62" s="1"/>
      <c r="I62" s="1"/>
      <c r="J62" s="1"/>
      <c r="K62" s="1"/>
      <c r="M62" s="1"/>
      <c r="N62" s="1"/>
      <c r="O62" s="1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7:39" x14ac:dyDescent="0.25">
      <c r="G63" s="1"/>
      <c r="I63" s="1"/>
      <c r="J63" s="1"/>
      <c r="K63" s="1"/>
      <c r="M63" s="1"/>
      <c r="N63" s="1"/>
      <c r="O63" s="1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7:39" x14ac:dyDescent="0.25">
      <c r="G64" s="1"/>
      <c r="I64" s="1"/>
      <c r="J64" s="1"/>
      <c r="K64" s="1"/>
      <c r="M64" s="1"/>
      <c r="N64" s="1"/>
      <c r="O64" s="1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7:39" x14ac:dyDescent="0.25">
      <c r="G65" s="1"/>
      <c r="I65" s="1"/>
      <c r="J65" s="1"/>
      <c r="K65" s="1"/>
      <c r="M65" s="1"/>
      <c r="N65" s="1"/>
      <c r="O65" s="1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7:39" x14ac:dyDescent="0.25">
      <c r="G66" s="1"/>
      <c r="I66" s="1"/>
      <c r="J66" s="1"/>
      <c r="K66" s="1"/>
      <c r="M66" s="1"/>
      <c r="N66" s="1"/>
      <c r="O66" s="1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7:39" x14ac:dyDescent="0.25">
      <c r="G67" s="1"/>
      <c r="I67" s="1"/>
      <c r="J67" s="1"/>
      <c r="K67" s="1"/>
      <c r="M67" s="1"/>
      <c r="N67" s="1"/>
      <c r="O67" s="1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7:39" x14ac:dyDescent="0.25">
      <c r="G68" s="1"/>
      <c r="I68" s="1"/>
      <c r="J68" s="1"/>
      <c r="K68" s="1"/>
      <c r="M68" s="1"/>
      <c r="N68" s="1"/>
      <c r="O68" s="1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7:39" x14ac:dyDescent="0.25">
      <c r="G69" s="1"/>
      <c r="I69" s="1"/>
      <c r="J69" s="1"/>
      <c r="K69" s="1"/>
      <c r="M69" s="1"/>
      <c r="N69" s="1"/>
      <c r="O69" s="1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7:39" x14ac:dyDescent="0.25">
      <c r="G70" s="1"/>
      <c r="I70" s="1"/>
      <c r="J70" s="1"/>
      <c r="K70" s="1"/>
      <c r="M70" s="1"/>
      <c r="N70" s="1"/>
      <c r="O70" s="1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7:39" x14ac:dyDescent="0.25">
      <c r="G71" s="1"/>
      <c r="I71" s="1"/>
      <c r="J71" s="1"/>
      <c r="K71" s="1"/>
      <c r="M71" s="1"/>
      <c r="N71" s="1"/>
      <c r="O71" s="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7:39" x14ac:dyDescent="0.25">
      <c r="G72" s="1"/>
      <c r="I72" s="1"/>
      <c r="J72" s="1"/>
      <c r="K72" s="1"/>
      <c r="M72" s="1"/>
      <c r="N72" s="1"/>
      <c r="O72" s="1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7:39" x14ac:dyDescent="0.25">
      <c r="G73" s="1"/>
      <c r="I73" s="1"/>
      <c r="J73" s="1"/>
      <c r="K73" s="1"/>
      <c r="M73" s="1"/>
      <c r="N73" s="1"/>
      <c r="O73" s="1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7:39" x14ac:dyDescent="0.25">
      <c r="G74" s="1"/>
      <c r="I74" s="1"/>
      <c r="J74" s="1"/>
      <c r="K74" s="1"/>
      <c r="M74" s="1"/>
      <c r="N74" s="1"/>
      <c r="O74" s="1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7:39" x14ac:dyDescent="0.25">
      <c r="G75" s="1"/>
      <c r="I75" s="1"/>
      <c r="J75" s="1"/>
      <c r="K75" s="1"/>
      <c r="M75" s="1"/>
      <c r="N75" s="1"/>
      <c r="O75" s="1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7:39" x14ac:dyDescent="0.25">
      <c r="G76" s="1"/>
      <c r="I76" s="1"/>
      <c r="J76" s="1"/>
      <c r="K76" s="1"/>
      <c r="M76" s="1"/>
      <c r="N76" s="1"/>
      <c r="O76" s="1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7:39" x14ac:dyDescent="0.25">
      <c r="G77" s="1"/>
      <c r="I77" s="1"/>
      <c r="J77" s="1"/>
      <c r="K77" s="1"/>
      <c r="M77" s="1"/>
      <c r="N77" s="1"/>
      <c r="O77" s="1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7:39" x14ac:dyDescent="0.25">
      <c r="G78" s="1"/>
      <c r="I78" s="1"/>
      <c r="J78" s="1"/>
      <c r="K78" s="1"/>
      <c r="M78" s="1"/>
      <c r="N78" s="1"/>
      <c r="O78" s="1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7:39" x14ac:dyDescent="0.25">
      <c r="G79" s="1"/>
      <c r="I79" s="1"/>
      <c r="J79" s="1"/>
      <c r="K79" s="1"/>
      <c r="M79" s="1"/>
      <c r="N79" s="1"/>
      <c r="O79" s="1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7:39" x14ac:dyDescent="0.25">
      <c r="G80" s="1"/>
      <c r="I80" s="1"/>
      <c r="J80" s="1"/>
      <c r="K80" s="1"/>
      <c r="M80" s="1"/>
      <c r="N80" s="1"/>
      <c r="O80" s="1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7:39" x14ac:dyDescent="0.25">
      <c r="G81" s="1"/>
      <c r="I81" s="1"/>
      <c r="J81" s="1"/>
      <c r="K81" s="1"/>
      <c r="M81" s="1"/>
      <c r="N81" s="1"/>
      <c r="O81" s="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7:39" x14ac:dyDescent="0.25">
      <c r="G82" s="1"/>
      <c r="I82" s="1"/>
      <c r="J82" s="1"/>
      <c r="K82" s="1"/>
      <c r="M82" s="1"/>
      <c r="N82" s="1"/>
      <c r="O82" s="1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7:39" x14ac:dyDescent="0.25">
      <c r="G83" s="1"/>
      <c r="I83" s="1"/>
      <c r="J83" s="1"/>
      <c r="K83" s="1"/>
      <c r="M83" s="1"/>
      <c r="N83" s="1"/>
      <c r="O83" s="1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7:39" x14ac:dyDescent="0.25">
      <c r="G84" s="1"/>
      <c r="I84" s="1"/>
      <c r="J84" s="1"/>
      <c r="K84" s="1"/>
      <c r="M84" s="1"/>
      <c r="N84" s="1"/>
      <c r="O84" s="1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7:39" x14ac:dyDescent="0.25">
      <c r="G85" s="1"/>
      <c r="I85" s="1"/>
      <c r="J85" s="1"/>
      <c r="K85" s="1"/>
      <c r="M85" s="1"/>
      <c r="N85" s="1"/>
      <c r="O85" s="1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7:39" x14ac:dyDescent="0.25">
      <c r="G86" s="1"/>
      <c r="I86" s="1"/>
      <c r="J86" s="1"/>
      <c r="K86" s="1"/>
      <c r="M86" s="1"/>
      <c r="N86" s="1"/>
      <c r="O86" s="1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7:39" x14ac:dyDescent="0.25">
      <c r="G87" s="1"/>
      <c r="I87" s="1"/>
      <c r="J87" s="1"/>
      <c r="K87" s="1"/>
      <c r="M87" s="1"/>
      <c r="N87" s="1"/>
      <c r="O87" s="1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7:39" x14ac:dyDescent="0.25">
      <c r="G88" s="1"/>
      <c r="I88" s="1"/>
      <c r="J88" s="1"/>
      <c r="K88" s="1"/>
      <c r="M88" s="1"/>
      <c r="N88" s="1"/>
      <c r="O88" s="1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7:39" x14ac:dyDescent="0.25">
      <c r="G89" s="1"/>
      <c r="I89" s="1"/>
      <c r="J89" s="1"/>
      <c r="K89" s="1"/>
      <c r="M89" s="1"/>
      <c r="N89" s="1"/>
      <c r="O89" s="1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7:39" x14ac:dyDescent="0.25">
      <c r="G90" s="1"/>
      <c r="I90" s="1"/>
      <c r="J90" s="1"/>
      <c r="K90" s="1"/>
      <c r="M90" s="1"/>
      <c r="N90" s="1"/>
      <c r="O90" s="1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7:39" x14ac:dyDescent="0.25">
      <c r="G91" s="1"/>
      <c r="I91" s="1"/>
      <c r="J91" s="1"/>
      <c r="K91" s="1"/>
      <c r="M91" s="1"/>
      <c r="N91" s="1"/>
      <c r="O91" s="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7:39" x14ac:dyDescent="0.25">
      <c r="G92" s="1"/>
      <c r="I92" s="1"/>
      <c r="J92" s="1"/>
      <c r="K92" s="1"/>
      <c r="M92" s="1"/>
      <c r="N92" s="1"/>
      <c r="O92" s="1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7:39" x14ac:dyDescent="0.25">
      <c r="G93" s="1"/>
      <c r="I93" s="1"/>
      <c r="J93" s="1"/>
      <c r="K93" s="1"/>
      <c r="M93" s="1"/>
      <c r="N93" s="1"/>
      <c r="O93" s="1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7:39" x14ac:dyDescent="0.25">
      <c r="G94" s="1"/>
      <c r="I94" s="1"/>
      <c r="J94" s="1"/>
      <c r="K94" s="1"/>
      <c r="M94" s="1"/>
      <c r="N94" s="1"/>
      <c r="O94" s="1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7:39" x14ac:dyDescent="0.25">
      <c r="G95" s="1"/>
      <c r="I95" s="1"/>
      <c r="J95" s="1"/>
      <c r="K95" s="1"/>
      <c r="M95" s="1"/>
      <c r="N95" s="1"/>
      <c r="O95" s="1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7:39" x14ac:dyDescent="0.25">
      <c r="G96" s="1"/>
      <c r="I96" s="1"/>
      <c r="J96" s="1"/>
      <c r="K96" s="1"/>
      <c r="M96" s="1"/>
      <c r="N96" s="1"/>
      <c r="O96" s="1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7:39" x14ac:dyDescent="0.25">
      <c r="G97" s="1"/>
      <c r="I97" s="1"/>
      <c r="J97" s="1"/>
      <c r="K97" s="1"/>
      <c r="M97" s="1"/>
      <c r="N97" s="1"/>
      <c r="O97" s="1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7:39" x14ac:dyDescent="0.25">
      <c r="G98" s="1"/>
      <c r="I98" s="1"/>
      <c r="J98" s="1"/>
      <c r="K98" s="1"/>
      <c r="M98" s="1"/>
      <c r="N98" s="1"/>
      <c r="O98" s="1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7:39" x14ac:dyDescent="0.25">
      <c r="G99" s="1"/>
      <c r="I99" s="1"/>
      <c r="J99" s="1"/>
      <c r="K99" s="1"/>
      <c r="M99" s="1"/>
      <c r="N99" s="1"/>
      <c r="O99" s="1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7:39" x14ac:dyDescent="0.25">
      <c r="G100" s="1"/>
      <c r="I100" s="1"/>
      <c r="J100" s="1"/>
      <c r="K100" s="1"/>
      <c r="M100" s="1"/>
      <c r="N100" s="1"/>
      <c r="O100" s="1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7:39" x14ac:dyDescent="0.25">
      <c r="G101" s="1"/>
      <c r="I101" s="1"/>
      <c r="J101" s="1"/>
      <c r="K101" s="1"/>
      <c r="M101" s="1"/>
      <c r="N101" s="1"/>
      <c r="O101" s="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7:39" x14ac:dyDescent="0.25">
      <c r="G102" s="1"/>
      <c r="I102" s="1"/>
      <c r="J102" s="1"/>
      <c r="K102" s="1"/>
      <c r="M102" s="1"/>
      <c r="N102" s="1"/>
      <c r="O102" s="1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7:39" x14ac:dyDescent="0.25">
      <c r="G103" s="1"/>
      <c r="I103" s="1"/>
      <c r="J103" s="1"/>
      <c r="K103" s="1"/>
      <c r="M103" s="1"/>
      <c r="N103" s="1"/>
      <c r="O103" s="1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7:39" x14ac:dyDescent="0.25">
      <c r="G104" s="1"/>
      <c r="I104" s="1"/>
      <c r="J104" s="1"/>
      <c r="K104" s="1"/>
      <c r="M104" s="1"/>
      <c r="N104" s="1"/>
      <c r="O104" s="1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7:39" x14ac:dyDescent="0.25">
      <c r="G105" s="1"/>
      <c r="I105" s="1"/>
      <c r="J105" s="1"/>
      <c r="K105" s="1"/>
      <c r="M105" s="1"/>
      <c r="N105" s="1"/>
      <c r="O105" s="1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7:39" x14ac:dyDescent="0.25">
      <c r="G106" s="1"/>
      <c r="I106" s="1"/>
      <c r="J106" s="1"/>
      <c r="K106" s="1"/>
      <c r="M106" s="1"/>
      <c r="N106" s="1"/>
      <c r="O106" s="1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7:39" x14ac:dyDescent="0.25">
      <c r="G107" s="1"/>
      <c r="I107" s="1"/>
      <c r="J107" s="1"/>
      <c r="K107" s="1"/>
      <c r="M107" s="1"/>
      <c r="N107" s="1"/>
      <c r="O107" s="1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7:39" x14ac:dyDescent="0.25">
      <c r="G108" s="1"/>
      <c r="I108" s="1"/>
      <c r="J108" s="1"/>
      <c r="K108" s="1"/>
      <c r="M108" s="1"/>
      <c r="N108" s="1"/>
      <c r="O108" s="1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7:39" x14ac:dyDescent="0.25">
      <c r="G109" s="1"/>
      <c r="I109" s="1"/>
      <c r="J109" s="1"/>
      <c r="K109" s="1"/>
      <c r="M109" s="1"/>
      <c r="N109" s="1"/>
      <c r="O109" s="1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7:39" x14ac:dyDescent="0.25">
      <c r="G110" s="1"/>
      <c r="I110" s="1"/>
      <c r="J110" s="1"/>
      <c r="K110" s="1"/>
      <c r="M110" s="1"/>
      <c r="N110" s="1"/>
      <c r="O110" s="1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7:39" x14ac:dyDescent="0.25">
      <c r="G111" s="1"/>
      <c r="I111" s="1"/>
      <c r="J111" s="1"/>
      <c r="K111" s="1"/>
      <c r="M111" s="1"/>
      <c r="N111" s="1"/>
      <c r="O111" s="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7:39" x14ac:dyDescent="0.25">
      <c r="G112" s="1"/>
      <c r="I112" s="1"/>
      <c r="J112" s="1"/>
      <c r="K112" s="1"/>
      <c r="M112" s="1"/>
      <c r="N112" s="1"/>
      <c r="O112" s="1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7:39" x14ac:dyDescent="0.25">
      <c r="G113" s="1"/>
      <c r="I113" s="1"/>
      <c r="M113" s="1"/>
      <c r="N113" s="1"/>
      <c r="O113" s="1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7:39" x14ac:dyDescent="0.25">
      <c r="G114" s="1"/>
      <c r="I114" s="1"/>
      <c r="M114" s="1"/>
      <c r="N114" s="1"/>
      <c r="O114" s="1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7:39" x14ac:dyDescent="0.25">
      <c r="G115" s="1"/>
      <c r="I115" s="1"/>
      <c r="M115" s="1"/>
      <c r="N115" s="1"/>
      <c r="O115" s="1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7:39" x14ac:dyDescent="0.25">
      <c r="G116" s="1"/>
      <c r="I116" s="1"/>
      <c r="M116" s="1"/>
      <c r="N116" s="1"/>
      <c r="O116" s="1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7:39" x14ac:dyDescent="0.25">
      <c r="G117" s="1"/>
      <c r="I117" s="1"/>
      <c r="M117" s="1"/>
      <c r="N117" s="1"/>
      <c r="O117" s="1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7:39" x14ac:dyDescent="0.25">
      <c r="G118" s="1"/>
      <c r="I118" s="1"/>
      <c r="M118" s="1"/>
      <c r="N118" s="1"/>
      <c r="O118" s="1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7:39" x14ac:dyDescent="0.25">
      <c r="G119" s="1"/>
      <c r="I119" s="1"/>
      <c r="M119" s="1"/>
      <c r="N119" s="1"/>
      <c r="O119" s="1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7:39" x14ac:dyDescent="0.25">
      <c r="G120" s="1"/>
      <c r="I120" s="1"/>
      <c r="M120" s="1"/>
      <c r="N120" s="1"/>
      <c r="O120" s="1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7:39" x14ac:dyDescent="0.25">
      <c r="G121" s="1"/>
      <c r="I121" s="1"/>
      <c r="M121" s="1"/>
      <c r="N121" s="1"/>
      <c r="O121" s="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7:39" x14ac:dyDescent="0.25">
      <c r="G122" s="1"/>
      <c r="I122" s="1"/>
      <c r="M122" s="1"/>
      <c r="N122" s="1"/>
      <c r="O122" s="1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7:39" x14ac:dyDescent="0.25">
      <c r="G123" s="1"/>
      <c r="I123" s="1"/>
      <c r="M123" s="1"/>
      <c r="N123" s="1"/>
      <c r="O123" s="1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7:39" x14ac:dyDescent="0.25">
      <c r="G124" s="1"/>
      <c r="I124" s="1"/>
      <c r="M124" s="1"/>
      <c r="N124" s="1"/>
      <c r="O124" s="1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7:39" x14ac:dyDescent="0.25">
      <c r="G125" s="1"/>
      <c r="I125" s="1"/>
      <c r="M125" s="1"/>
      <c r="N125" s="1"/>
      <c r="O125" s="1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7:39" x14ac:dyDescent="0.25">
      <c r="G126" s="1"/>
      <c r="I126" s="1"/>
      <c r="L126"/>
      <c r="M126" s="1"/>
      <c r="N126" s="1"/>
      <c r="O126" s="1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7:39" x14ac:dyDescent="0.25">
      <c r="G127" s="1"/>
      <c r="I127" s="1"/>
      <c r="L127"/>
      <c r="M127" s="1"/>
      <c r="N127" s="1"/>
      <c r="O127" s="1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7:39" x14ac:dyDescent="0.25">
      <c r="G128" s="1"/>
      <c r="I128" s="1"/>
      <c r="L128"/>
      <c r="M128" s="1"/>
      <c r="N128" s="1"/>
      <c r="O128" s="1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7:39" x14ac:dyDescent="0.25">
      <c r="G129" s="1"/>
      <c r="I129" s="1"/>
      <c r="L129"/>
      <c r="M129" s="1"/>
      <c r="N129" s="1"/>
      <c r="O129" s="1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7:39" x14ac:dyDescent="0.25">
      <c r="G130" s="1"/>
      <c r="I130" s="1"/>
      <c r="L130"/>
      <c r="M130" s="1"/>
      <c r="N130" s="1"/>
      <c r="O130" s="1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7:39" x14ac:dyDescent="0.25">
      <c r="G131" s="1"/>
      <c r="I131" s="1"/>
      <c r="L131"/>
      <c r="M131" s="1"/>
      <c r="N131" s="1"/>
      <c r="O131" s="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7:39" x14ac:dyDescent="0.25">
      <c r="G132" s="1"/>
      <c r="I132" s="1"/>
      <c r="L132"/>
      <c r="M132" s="1"/>
      <c r="N132" s="1"/>
      <c r="O132" s="1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7:39" x14ac:dyDescent="0.25">
      <c r="G133" s="1"/>
      <c r="I133" s="1"/>
      <c r="L133"/>
      <c r="M133" s="1"/>
      <c r="N133" s="1"/>
      <c r="O133" s="1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7:39" x14ac:dyDescent="0.25">
      <c r="G134" s="1"/>
      <c r="I134" s="1"/>
      <c r="L134"/>
      <c r="M134" s="1"/>
      <c r="N134" s="1"/>
      <c r="O134" s="1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7:39" x14ac:dyDescent="0.25">
      <c r="G135" s="1"/>
      <c r="I135" s="1"/>
      <c r="L135"/>
      <c r="M135" s="1"/>
      <c r="N135" s="1"/>
      <c r="O135" s="1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7:39" x14ac:dyDescent="0.25">
      <c r="G136" s="1"/>
      <c r="I136" s="1"/>
      <c r="L136"/>
      <c r="M136" s="1"/>
      <c r="N136" s="1"/>
      <c r="O136" s="1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7:39" x14ac:dyDescent="0.25">
      <c r="G137" s="1"/>
      <c r="I137" s="1"/>
      <c r="L137"/>
      <c r="M137" s="1"/>
      <c r="N137" s="1"/>
      <c r="O137" s="1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7:39" x14ac:dyDescent="0.25">
      <c r="G138" s="1"/>
      <c r="I138" s="1"/>
      <c r="L138"/>
      <c r="M138" s="1"/>
      <c r="N138" s="1"/>
      <c r="O138" s="1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7:39" x14ac:dyDescent="0.25">
      <c r="G139" s="1"/>
      <c r="I139" s="1"/>
      <c r="L139"/>
      <c r="M139" s="1"/>
      <c r="N139" s="1"/>
      <c r="O139" s="1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7:39" x14ac:dyDescent="0.25">
      <c r="G140" s="1"/>
      <c r="I140" s="1"/>
      <c r="L140"/>
      <c r="M140" s="1"/>
      <c r="N140" s="1"/>
      <c r="O140" s="1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7:39" x14ac:dyDescent="0.25">
      <c r="G141" s="1"/>
      <c r="I141" s="1"/>
      <c r="L141"/>
      <c r="M141" s="1"/>
      <c r="N141" s="1"/>
      <c r="O141" s="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7:39" x14ac:dyDescent="0.25">
      <c r="G142" s="1"/>
      <c r="I142" s="1"/>
      <c r="L142"/>
      <c r="M142" s="1"/>
      <c r="N142" s="1"/>
      <c r="O142" s="1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7:39" x14ac:dyDescent="0.25">
      <c r="G143" s="1"/>
      <c r="I143" s="1"/>
      <c r="L143"/>
      <c r="M143" s="1"/>
      <c r="N143" s="1"/>
      <c r="O143" s="1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7:39" x14ac:dyDescent="0.25">
      <c r="G144" s="1"/>
      <c r="I144" s="1"/>
      <c r="L144"/>
      <c r="M144" s="1"/>
      <c r="N144" s="1"/>
      <c r="O144" s="1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7:39" x14ac:dyDescent="0.25">
      <c r="G145" s="1"/>
      <c r="I145" s="1"/>
      <c r="L145"/>
      <c r="M145" s="1"/>
      <c r="N145" s="1"/>
      <c r="O145" s="1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7:39" x14ac:dyDescent="0.25">
      <c r="G146" s="1"/>
      <c r="I146" s="1"/>
      <c r="L146"/>
      <c r="M146" s="1"/>
      <c r="N146" s="1"/>
      <c r="O146" s="1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7:39" x14ac:dyDescent="0.25">
      <c r="G147" s="1"/>
      <c r="I147" s="1"/>
      <c r="L147"/>
      <c r="M147" s="1"/>
      <c r="N147" s="1"/>
      <c r="O147" s="1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7:39" x14ac:dyDescent="0.25">
      <c r="G148" s="1"/>
      <c r="I148" s="1"/>
      <c r="L148"/>
      <c r="M148" s="1"/>
      <c r="N148" s="1"/>
      <c r="O148" s="1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7:39" x14ac:dyDescent="0.25">
      <c r="G149" s="1"/>
      <c r="I149" s="1"/>
      <c r="L149"/>
      <c r="M149" s="1"/>
      <c r="N149" s="1"/>
      <c r="O149" s="1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7:39" x14ac:dyDescent="0.25">
      <c r="G150" s="1"/>
      <c r="I150" s="1"/>
      <c r="L150"/>
      <c r="M150" s="1"/>
      <c r="N150" s="1"/>
      <c r="O150" s="1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7:39" x14ac:dyDescent="0.25">
      <c r="G151" s="1"/>
      <c r="I151" s="1"/>
      <c r="L151"/>
      <c r="M151" s="1"/>
      <c r="N151" s="1"/>
      <c r="O151" s="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7:39" x14ac:dyDescent="0.25">
      <c r="G152" s="1"/>
      <c r="I152" s="1"/>
      <c r="L152"/>
      <c r="M152" s="1"/>
      <c r="N152" s="1"/>
      <c r="O152" s="1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7:39" x14ac:dyDescent="0.25">
      <c r="G153" s="1"/>
      <c r="I153" s="1"/>
      <c r="L153"/>
      <c r="M153" s="1"/>
      <c r="N153" s="1"/>
      <c r="O153" s="1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7:39" x14ac:dyDescent="0.25">
      <c r="G154" s="1"/>
      <c r="I154" s="1"/>
      <c r="L154"/>
      <c r="M154" s="1"/>
      <c r="N154" s="1"/>
      <c r="O154" s="1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7:39" x14ac:dyDescent="0.25">
      <c r="G155" s="1"/>
      <c r="I155" s="1"/>
      <c r="L155"/>
      <c r="M155" s="1"/>
      <c r="N155" s="1"/>
      <c r="O155" s="1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7:39" x14ac:dyDescent="0.25">
      <c r="G156" s="1"/>
      <c r="I156" s="1"/>
      <c r="L156"/>
      <c r="M156" s="1"/>
      <c r="N156" s="1"/>
      <c r="O156" s="1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7:39" x14ac:dyDescent="0.25">
      <c r="G157" s="1"/>
      <c r="I157" s="1"/>
      <c r="L157"/>
      <c r="M157" s="1"/>
      <c r="N157" s="1"/>
      <c r="O157" s="1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7:39" x14ac:dyDescent="0.25">
      <c r="G158" s="1"/>
      <c r="I158" s="1"/>
      <c r="L158"/>
      <c r="M158" s="1"/>
      <c r="N158" s="1"/>
      <c r="O158" s="1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7:39" x14ac:dyDescent="0.25">
      <c r="G159" s="1"/>
      <c r="I159" s="1"/>
      <c r="L159"/>
      <c r="M159" s="1"/>
      <c r="N159" s="1"/>
      <c r="O159" s="1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7:39" x14ac:dyDescent="0.25">
      <c r="G160" s="1"/>
      <c r="I160" s="1"/>
      <c r="L160"/>
      <c r="M160" s="1"/>
      <c r="N160" s="1"/>
      <c r="O160" s="1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7:39" x14ac:dyDescent="0.25">
      <c r="G161" s="1"/>
      <c r="I161" s="1"/>
      <c r="L161"/>
      <c r="M161" s="1"/>
      <c r="N161" s="1"/>
      <c r="O161" s="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7:39" x14ac:dyDescent="0.25">
      <c r="G162" s="1"/>
      <c r="I162" s="1"/>
      <c r="L162"/>
      <c r="M162" s="1"/>
      <c r="N162" s="1"/>
      <c r="O162" s="1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7:39" x14ac:dyDescent="0.25">
      <c r="G163" s="1"/>
      <c r="I163" s="1"/>
      <c r="L163"/>
      <c r="M163" s="1"/>
      <c r="N163" s="1"/>
      <c r="O163" s="1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7:39" x14ac:dyDescent="0.25">
      <c r="G164" s="1"/>
      <c r="I164" s="1"/>
      <c r="L164"/>
      <c r="M164" s="1"/>
      <c r="N164" s="1"/>
      <c r="O164" s="1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7:39" x14ac:dyDescent="0.25">
      <c r="G165" s="1"/>
      <c r="I165" s="1"/>
      <c r="L165"/>
      <c r="M165" s="1"/>
      <c r="N165" s="1"/>
      <c r="O165" s="1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7:39" x14ac:dyDescent="0.25">
      <c r="G166" s="1"/>
      <c r="I166" s="1"/>
      <c r="L166"/>
      <c r="M166" s="1"/>
      <c r="N166" s="1"/>
      <c r="O166" s="1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7:39" x14ac:dyDescent="0.25">
      <c r="G167" s="1"/>
      <c r="I167" s="1"/>
      <c r="L167"/>
      <c r="M167" s="1"/>
      <c r="N167" s="1"/>
      <c r="O167" s="1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7:39" x14ac:dyDescent="0.25">
      <c r="G168" s="1"/>
      <c r="I168" s="1"/>
      <c r="L168"/>
      <c r="M168" s="1"/>
      <c r="N168" s="1"/>
      <c r="O168" s="1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7:39" x14ac:dyDescent="0.25">
      <c r="G169" s="1"/>
      <c r="I169" s="1"/>
      <c r="L169"/>
      <c r="M169" s="1"/>
      <c r="N169" s="1"/>
      <c r="O169" s="1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7:39" x14ac:dyDescent="0.25">
      <c r="G170" s="1"/>
      <c r="I170" s="1"/>
      <c r="L170"/>
      <c r="M170" s="1"/>
      <c r="N170" s="1"/>
      <c r="O170" s="1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7:39" x14ac:dyDescent="0.25">
      <c r="G171" s="1"/>
      <c r="I171" s="1"/>
      <c r="L171"/>
      <c r="M171" s="1"/>
      <c r="N171" s="1"/>
      <c r="O171" s="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7:39" x14ac:dyDescent="0.25">
      <c r="G172" s="1"/>
      <c r="I172" s="1"/>
      <c r="L172"/>
      <c r="M172" s="1"/>
      <c r="N172" s="1"/>
      <c r="O172" s="1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7:39" x14ac:dyDescent="0.25">
      <c r="G173" s="1"/>
      <c r="I173" s="1"/>
      <c r="L173"/>
      <c r="M173" s="1"/>
      <c r="N173" s="1"/>
      <c r="O173" s="1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7:39" x14ac:dyDescent="0.25">
      <c r="G174" s="1"/>
      <c r="I174" s="1"/>
      <c r="L174"/>
      <c r="M174" s="1"/>
      <c r="N174" s="1"/>
      <c r="O174" s="1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7:39" x14ac:dyDescent="0.25">
      <c r="G175" s="1"/>
      <c r="I175" s="1"/>
      <c r="L175"/>
      <c r="M175" s="1"/>
      <c r="N175" s="1"/>
      <c r="O175" s="1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7:39" x14ac:dyDescent="0.25">
      <c r="G176" s="1"/>
      <c r="I176" s="1"/>
      <c r="L176"/>
      <c r="M176" s="1"/>
      <c r="N176" s="1"/>
      <c r="O176" s="1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7:39" x14ac:dyDescent="0.25">
      <c r="G177" s="1"/>
      <c r="I177" s="1"/>
      <c r="L177"/>
      <c r="M177" s="1"/>
      <c r="N177" s="1"/>
      <c r="O177" s="1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7:39" x14ac:dyDescent="0.25">
      <c r="G178" s="1"/>
      <c r="I178" s="1"/>
      <c r="L178"/>
      <c r="M178" s="1"/>
      <c r="N178" s="1"/>
      <c r="O178" s="1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7:39" x14ac:dyDescent="0.25">
      <c r="G179" s="1"/>
      <c r="I179" s="1"/>
      <c r="L179"/>
      <c r="M179" s="1"/>
      <c r="N179" s="1"/>
      <c r="O179" s="1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7:39" x14ac:dyDescent="0.25">
      <c r="G180" s="1"/>
      <c r="I180" s="1"/>
      <c r="L180"/>
      <c r="M180" s="1"/>
      <c r="N180" s="1"/>
      <c r="O180" s="1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7:39" x14ac:dyDescent="0.25">
      <c r="G181" s="1"/>
      <c r="I181" s="1"/>
      <c r="L181"/>
      <c r="M181" s="1"/>
      <c r="N181" s="1"/>
      <c r="O181" s="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7:39" x14ac:dyDescent="0.25">
      <c r="G182" s="1"/>
      <c r="I182" s="1"/>
      <c r="L182"/>
      <c r="M182" s="1"/>
      <c r="N182" s="1"/>
      <c r="O182" s="1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7:39" x14ac:dyDescent="0.25">
      <c r="G183" s="1"/>
      <c r="I183" s="1"/>
      <c r="L183"/>
      <c r="M183" s="1"/>
      <c r="N183" s="1"/>
      <c r="O183" s="1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7:39" x14ac:dyDescent="0.25">
      <c r="G184" s="1"/>
      <c r="I184" s="1"/>
      <c r="L184"/>
      <c r="M184" s="1"/>
      <c r="N184" s="1"/>
      <c r="O184" s="1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7:39" x14ac:dyDescent="0.25">
      <c r="G185" s="1"/>
      <c r="I185" s="1"/>
      <c r="L185"/>
      <c r="M185" s="1"/>
      <c r="N185" s="1"/>
      <c r="O185" s="1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7:39" x14ac:dyDescent="0.25">
      <c r="G186" s="1"/>
      <c r="I186" s="1"/>
      <c r="L186"/>
      <c r="M186" s="1"/>
      <c r="N186" s="1"/>
      <c r="O186" s="1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7:39" x14ac:dyDescent="0.25">
      <c r="G187" s="1"/>
      <c r="I187" s="1"/>
      <c r="L187"/>
      <c r="M187" s="1"/>
      <c r="N187" s="1"/>
      <c r="O187" s="1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7:39" x14ac:dyDescent="0.25">
      <c r="G188" s="1"/>
      <c r="I188" s="1"/>
      <c r="L188"/>
      <c r="M188" s="1"/>
      <c r="N188" s="1"/>
      <c r="O188" s="1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7:39" x14ac:dyDescent="0.25">
      <c r="G189" s="1"/>
      <c r="I189" s="1"/>
      <c r="L189"/>
      <c r="M189" s="1"/>
      <c r="N189" s="1"/>
      <c r="O189" s="1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7:39" x14ac:dyDescent="0.25">
      <c r="G190" s="1"/>
      <c r="I190" s="1"/>
      <c r="L190"/>
      <c r="M190" s="1"/>
      <c r="N190" s="1"/>
      <c r="O190" s="1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7:39" x14ac:dyDescent="0.25">
      <c r="G191" s="1"/>
      <c r="I191" s="1"/>
      <c r="L191"/>
      <c r="M191" s="1"/>
      <c r="N191" s="1"/>
      <c r="O191" s="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7:39" x14ac:dyDescent="0.25">
      <c r="G192" s="1"/>
      <c r="I192" s="1"/>
      <c r="L192"/>
      <c r="M192" s="1"/>
      <c r="N192" s="1"/>
      <c r="O192" s="1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7:39" x14ac:dyDescent="0.25">
      <c r="G193" s="1"/>
      <c r="I193" s="1"/>
      <c r="L193"/>
      <c r="M193" s="1"/>
      <c r="N193" s="1"/>
      <c r="O193" s="1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7:39" x14ac:dyDescent="0.25">
      <c r="G194" s="1"/>
      <c r="I194" s="1"/>
      <c r="L194"/>
      <c r="M194" s="1"/>
      <c r="N194" s="1"/>
      <c r="O194" s="1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7:39" x14ac:dyDescent="0.25">
      <c r="G195" s="1"/>
      <c r="I195" s="1"/>
      <c r="L195"/>
      <c r="M195" s="1"/>
      <c r="N195" s="1"/>
      <c r="O195" s="1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7:39" x14ac:dyDescent="0.25">
      <c r="G196" s="1"/>
      <c r="I196" s="1"/>
      <c r="L196"/>
      <c r="M196" s="1"/>
      <c r="N196" s="1"/>
      <c r="O196" s="1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7:39" x14ac:dyDescent="0.25">
      <c r="G197" s="1"/>
      <c r="I197" s="1"/>
      <c r="L197"/>
      <c r="M197" s="1"/>
      <c r="N197" s="1"/>
      <c r="O197" s="1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7:39" x14ac:dyDescent="0.25">
      <c r="H198"/>
      <c r="L198"/>
      <c r="M198" s="1"/>
      <c r="N198" s="1"/>
      <c r="O198" s="1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7:39" x14ac:dyDescent="0.25">
      <c r="H199"/>
      <c r="L199"/>
      <c r="M199" s="1"/>
      <c r="N199" s="1"/>
      <c r="O199" s="1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7:39" x14ac:dyDescent="0.25">
      <c r="H200"/>
      <c r="L200"/>
      <c r="M200" s="1"/>
      <c r="N200" s="1"/>
      <c r="O200" s="1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7:39" x14ac:dyDescent="0.25">
      <c r="H201"/>
      <c r="L201"/>
      <c r="M201" s="1"/>
      <c r="N201" s="1"/>
      <c r="O201" s="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7:39" x14ac:dyDescent="0.25">
      <c r="H202"/>
      <c r="L202"/>
      <c r="M202" s="1"/>
      <c r="N202" s="1"/>
      <c r="O202" s="1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7:39" x14ac:dyDescent="0.25">
      <c r="H203"/>
      <c r="L203"/>
      <c r="M203" s="1"/>
      <c r="N203" s="1"/>
      <c r="O203" s="1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7:39" x14ac:dyDescent="0.25">
      <c r="H204"/>
      <c r="L204"/>
      <c r="M204" s="1"/>
      <c r="N204" s="1"/>
      <c r="O204" s="1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7:39" x14ac:dyDescent="0.25">
      <c r="H205"/>
      <c r="L205"/>
      <c r="M205" s="1"/>
      <c r="N205" s="1"/>
      <c r="O205" s="1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7:39" x14ac:dyDescent="0.25">
      <c r="H206"/>
      <c r="L206"/>
      <c r="M206" s="1"/>
      <c r="N206" s="1"/>
      <c r="O206" s="1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7:39" x14ac:dyDescent="0.25">
      <c r="H207"/>
      <c r="L207"/>
      <c r="M207" s="1"/>
      <c r="N207" s="1"/>
      <c r="O207" s="1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7:39" x14ac:dyDescent="0.25">
      <c r="H208"/>
      <c r="L208"/>
      <c r="M208" s="1"/>
      <c r="N208" s="1"/>
      <c r="O208" s="1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8:39" x14ac:dyDescent="0.25">
      <c r="H209"/>
      <c r="L209"/>
      <c r="M209" s="1"/>
      <c r="N209" s="1"/>
      <c r="O209" s="1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8:39" x14ac:dyDescent="0.25">
      <c r="H210"/>
      <c r="L210"/>
      <c r="M210" s="1"/>
      <c r="N210" s="1"/>
      <c r="O210" s="1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8:39" x14ac:dyDescent="0.25">
      <c r="H211"/>
      <c r="L211"/>
      <c r="M211" s="1"/>
      <c r="N211" s="1"/>
      <c r="O211" s="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8:39" x14ac:dyDescent="0.25">
      <c r="H212"/>
      <c r="L212"/>
      <c r="M212" s="1"/>
      <c r="N212" s="1"/>
      <c r="O212" s="1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8:39" x14ac:dyDescent="0.25">
      <c r="H213"/>
      <c r="L213"/>
      <c r="M213" s="1"/>
      <c r="N213" s="1"/>
      <c r="O213" s="1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8:39" x14ac:dyDescent="0.25">
      <c r="H214"/>
      <c r="L214"/>
      <c r="M214" s="1"/>
      <c r="N214" s="1"/>
      <c r="O214" s="1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8:39" x14ac:dyDescent="0.25">
      <c r="H215"/>
      <c r="L215"/>
      <c r="M215" s="1"/>
      <c r="N215" s="1"/>
      <c r="O215" s="1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8:39" x14ac:dyDescent="0.25">
      <c r="H216"/>
      <c r="L216"/>
      <c r="M216" s="1"/>
      <c r="N216" s="1"/>
      <c r="O216" s="1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8:39" x14ac:dyDescent="0.25">
      <c r="H217"/>
      <c r="L217"/>
      <c r="M217" s="1"/>
      <c r="N217" s="1"/>
      <c r="O217" s="1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8:39" x14ac:dyDescent="0.25">
      <c r="H218"/>
      <c r="L218"/>
      <c r="M218" s="1"/>
      <c r="N218" s="1"/>
      <c r="O218" s="1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8:39" x14ac:dyDescent="0.25">
      <c r="H219"/>
      <c r="L219"/>
      <c r="M219" s="1"/>
      <c r="N219" s="1"/>
      <c r="O219" s="1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8:39" x14ac:dyDescent="0.25">
      <c r="H220"/>
      <c r="L220"/>
      <c r="M220" s="1"/>
      <c r="N220" s="1"/>
      <c r="O220" s="1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8:39" x14ac:dyDescent="0.25">
      <c r="H221"/>
      <c r="L221"/>
      <c r="M221" s="1"/>
      <c r="N221" s="1"/>
      <c r="O221" s="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8:39" x14ac:dyDescent="0.25">
      <c r="H222"/>
      <c r="L222"/>
      <c r="M222" s="1"/>
      <c r="N222" s="1"/>
      <c r="O222" s="1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8:39" x14ac:dyDescent="0.25">
      <c r="H223"/>
      <c r="L223"/>
      <c r="M223" s="1"/>
      <c r="N223" s="1"/>
      <c r="O223" s="1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8:39" x14ac:dyDescent="0.25">
      <c r="H224"/>
      <c r="L224"/>
      <c r="M224" s="1"/>
      <c r="N224" s="1"/>
      <c r="O224" s="1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8:39" x14ac:dyDescent="0.25">
      <c r="H225"/>
      <c r="L225"/>
      <c r="M225" s="1"/>
      <c r="N225" s="1"/>
      <c r="O225" s="1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8:39" x14ac:dyDescent="0.25">
      <c r="H226"/>
      <c r="L226"/>
      <c r="M226" s="1"/>
      <c r="N226" s="1"/>
      <c r="O226" s="1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8:39" x14ac:dyDescent="0.25">
      <c r="H227"/>
      <c r="L227"/>
      <c r="M227" s="1"/>
      <c r="N227" s="1"/>
      <c r="O227" s="1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8:39" x14ac:dyDescent="0.25">
      <c r="H228"/>
      <c r="L228"/>
      <c r="M228" s="1"/>
      <c r="N228" s="1"/>
      <c r="O228" s="1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8:39" x14ac:dyDescent="0.25">
      <c r="H229"/>
      <c r="L229"/>
      <c r="M229" s="1"/>
      <c r="N229" s="1"/>
      <c r="O229" s="1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8:39" x14ac:dyDescent="0.25">
      <c r="H230"/>
      <c r="L230"/>
      <c r="M230" s="1"/>
      <c r="N230" s="1"/>
      <c r="O230" s="1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8:39" x14ac:dyDescent="0.25">
      <c r="H231"/>
      <c r="L231"/>
      <c r="M231" s="1"/>
      <c r="N231" s="1"/>
      <c r="O231" s="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8:39" x14ac:dyDescent="0.25">
      <c r="H232"/>
      <c r="L232"/>
      <c r="M232" s="1"/>
      <c r="N232" s="1"/>
      <c r="O232" s="1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8:39" x14ac:dyDescent="0.25">
      <c r="H233"/>
      <c r="L233"/>
      <c r="M233" s="1"/>
      <c r="N233" s="1"/>
      <c r="O233" s="1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8:39" x14ac:dyDescent="0.25">
      <c r="H234"/>
      <c r="L234"/>
      <c r="M234" s="1"/>
      <c r="N234" s="1"/>
      <c r="O234" s="1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8:39" x14ac:dyDescent="0.25">
      <c r="H235"/>
      <c r="L235"/>
      <c r="M235" s="1"/>
      <c r="N235" s="1"/>
      <c r="O235" s="1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8:39" x14ac:dyDescent="0.25">
      <c r="H236"/>
      <c r="L236"/>
      <c r="M236" s="1"/>
      <c r="N236" s="1"/>
      <c r="O236" s="1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spans="8:39" x14ac:dyDescent="0.25">
      <c r="H237"/>
      <c r="L237"/>
      <c r="M237" s="1"/>
      <c r="N237" s="1"/>
      <c r="O237" s="1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8:39" x14ac:dyDescent="0.25">
      <c r="H238"/>
      <c r="L238"/>
      <c r="M238" s="1"/>
      <c r="N238" s="1"/>
      <c r="O238" s="1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spans="8:39" x14ac:dyDescent="0.25">
      <c r="H239"/>
      <c r="L239"/>
      <c r="M239" s="1"/>
      <c r="N239" s="1"/>
      <c r="O239" s="1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spans="8:39" x14ac:dyDescent="0.25">
      <c r="H240"/>
      <c r="L240"/>
      <c r="M240" s="1"/>
      <c r="N240" s="1"/>
      <c r="O240" s="1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8:39" x14ac:dyDescent="0.25">
      <c r="H241"/>
      <c r="L241"/>
      <c r="M241" s="1"/>
      <c r="N241" s="1"/>
      <c r="O241" s="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spans="8:39" x14ac:dyDescent="0.25">
      <c r="H242"/>
      <c r="L242"/>
      <c r="M242" s="1"/>
      <c r="N242" s="1"/>
      <c r="O242" s="1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spans="8:39" x14ac:dyDescent="0.25">
      <c r="H243"/>
      <c r="L243"/>
      <c r="M243" s="1"/>
      <c r="N243" s="1"/>
      <c r="O243" s="1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8:39" x14ac:dyDescent="0.25">
      <c r="H244"/>
      <c r="L244"/>
      <c r="M244" s="1"/>
      <c r="N244" s="1"/>
      <c r="O244" s="1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spans="8:39" x14ac:dyDescent="0.25">
      <c r="H245"/>
      <c r="L245"/>
      <c r="M245" s="1"/>
      <c r="N245" s="1"/>
      <c r="O245" s="1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spans="8:39" x14ac:dyDescent="0.25">
      <c r="H246"/>
      <c r="L246"/>
      <c r="M246" s="1"/>
      <c r="N246" s="1"/>
      <c r="O246" s="1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8:39" x14ac:dyDescent="0.25">
      <c r="H247"/>
      <c r="L247"/>
      <c r="M247" s="1"/>
      <c r="N247" s="1"/>
      <c r="O247" s="1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spans="8:39" x14ac:dyDescent="0.25">
      <c r="H248"/>
      <c r="L248"/>
      <c r="M248" s="1"/>
      <c r="N248" s="1"/>
      <c r="O248" s="1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spans="8:39" x14ac:dyDescent="0.25">
      <c r="H249"/>
      <c r="L249"/>
      <c r="M249" s="1"/>
      <c r="N249" s="1"/>
      <c r="O249" s="1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8:39" x14ac:dyDescent="0.25">
      <c r="H250"/>
      <c r="L250"/>
      <c r="M250" s="1"/>
      <c r="N250" s="1"/>
      <c r="O250" s="1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8:39" x14ac:dyDescent="0.25">
      <c r="H251"/>
      <c r="L251"/>
      <c r="M251" s="1"/>
      <c r="N251" s="1"/>
      <c r="O251" s="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8:39" x14ac:dyDescent="0.25">
      <c r="H252"/>
      <c r="L252"/>
      <c r="M252" s="1"/>
      <c r="N252" s="1"/>
      <c r="O252" s="1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8:39" x14ac:dyDescent="0.25">
      <c r="H253"/>
      <c r="L253"/>
      <c r="M253" s="1"/>
      <c r="N253" s="1"/>
      <c r="O253" s="1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8:39" x14ac:dyDescent="0.25">
      <c r="H254"/>
      <c r="L254"/>
      <c r="M254" s="1"/>
      <c r="N254" s="1"/>
      <c r="O254" s="1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8:39" x14ac:dyDescent="0.25">
      <c r="H255"/>
      <c r="L255"/>
      <c r="M255" s="1"/>
      <c r="N255" s="1"/>
      <c r="O255" s="1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8:39" x14ac:dyDescent="0.25">
      <c r="H256"/>
      <c r="L256"/>
      <c r="M256" s="1"/>
      <c r="N256" s="1"/>
      <c r="O256" s="1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spans="8:39" x14ac:dyDescent="0.25">
      <c r="H257"/>
      <c r="L257"/>
      <c r="M257" s="1"/>
      <c r="N257" s="1"/>
      <c r="O257" s="1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spans="8:39" x14ac:dyDescent="0.25">
      <c r="H258"/>
      <c r="L258"/>
      <c r="M258" s="1"/>
      <c r="N258" s="1"/>
      <c r="O258" s="1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8:39" x14ac:dyDescent="0.25">
      <c r="H259"/>
      <c r="L259"/>
      <c r="M259" s="1"/>
      <c r="N259" s="1"/>
      <c r="O259" s="1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spans="8:39" x14ac:dyDescent="0.25">
      <c r="H260"/>
      <c r="L260"/>
      <c r="M260" s="1"/>
      <c r="N260" s="1"/>
      <c r="O260" s="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spans="8:39" x14ac:dyDescent="0.25">
      <c r="H261"/>
      <c r="L261"/>
      <c r="M261" s="1"/>
      <c r="N261" s="1"/>
      <c r="O261" s="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8:39" x14ac:dyDescent="0.25">
      <c r="H262"/>
      <c r="L262"/>
      <c r="M262" s="1"/>
      <c r="N262" s="1"/>
      <c r="O262" s="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  <row r="263" spans="8:39" x14ac:dyDescent="0.25">
      <c r="H263"/>
      <c r="L263"/>
      <c r="M263" s="1"/>
      <c r="N263" s="1"/>
      <c r="O263" s="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</row>
    <row r="264" spans="8:39" x14ac:dyDescent="0.25">
      <c r="H264"/>
      <c r="L264"/>
      <c r="M264" s="1"/>
      <c r="N264" s="1"/>
      <c r="O264" s="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8:39" x14ac:dyDescent="0.25">
      <c r="H265"/>
      <c r="L265"/>
      <c r="M265" s="1"/>
      <c r="N265" s="1"/>
      <c r="O265" s="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</row>
    <row r="266" spans="8:39" x14ac:dyDescent="0.25">
      <c r="H266"/>
      <c r="L266"/>
      <c r="M266" s="1"/>
      <c r="N266" s="1"/>
      <c r="O266" s="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</row>
    <row r="267" spans="8:39" x14ac:dyDescent="0.25">
      <c r="H267"/>
      <c r="L267"/>
      <c r="M267" s="1"/>
      <c r="N267" s="1"/>
      <c r="O267" s="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8:39" x14ac:dyDescent="0.25">
      <c r="H268"/>
      <c r="L268"/>
      <c r="M268" s="1"/>
      <c r="N268" s="1"/>
      <c r="O268" s="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</row>
    <row r="269" spans="8:39" x14ac:dyDescent="0.25">
      <c r="H269"/>
      <c r="L269"/>
      <c r="M269" s="1"/>
      <c r="N269" s="1"/>
      <c r="O269" s="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</row>
    <row r="270" spans="8:39" x14ac:dyDescent="0.25">
      <c r="H270"/>
      <c r="L270"/>
      <c r="M270" s="1"/>
      <c r="N270" s="1"/>
      <c r="O270" s="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8:39" x14ac:dyDescent="0.25">
      <c r="H271"/>
      <c r="L271"/>
      <c r="M271" s="1"/>
      <c r="N271" s="1"/>
      <c r="O271" s="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</row>
    <row r="272" spans="8:39" x14ac:dyDescent="0.25">
      <c r="H272"/>
      <c r="L272"/>
      <c r="M272" s="1"/>
      <c r="N272" s="1"/>
      <c r="O272" s="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</row>
    <row r="273" spans="8:39" x14ac:dyDescent="0.25">
      <c r="H273"/>
      <c r="L273"/>
      <c r="M273" s="1"/>
      <c r="N273" s="1"/>
      <c r="O273" s="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8:39" x14ac:dyDescent="0.25">
      <c r="H274"/>
      <c r="L274"/>
      <c r="M274" s="1"/>
      <c r="N274" s="1"/>
      <c r="O274" s="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</row>
    <row r="275" spans="8:39" x14ac:dyDescent="0.25">
      <c r="H275"/>
      <c r="L275"/>
      <c r="M275" s="1"/>
      <c r="N275" s="1"/>
      <c r="O275" s="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</row>
    <row r="276" spans="8:39" x14ac:dyDescent="0.25">
      <c r="H276"/>
      <c r="L276"/>
      <c r="M276" s="1"/>
      <c r="N276" s="1"/>
      <c r="O276" s="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8:39" x14ac:dyDescent="0.25">
      <c r="H277"/>
      <c r="L277"/>
      <c r="M277" s="1"/>
      <c r="N277" s="1"/>
      <c r="O277" s="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</row>
    <row r="278" spans="8:39" x14ac:dyDescent="0.25">
      <c r="H278"/>
      <c r="L278"/>
      <c r="M278" s="1"/>
      <c r="N278" s="1"/>
      <c r="O278" s="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</row>
    <row r="279" spans="8:39" x14ac:dyDescent="0.25">
      <c r="H279"/>
      <c r="L279"/>
      <c r="M279" s="1"/>
      <c r="N279" s="1"/>
      <c r="O279" s="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8:39" x14ac:dyDescent="0.25">
      <c r="H280"/>
      <c r="L280"/>
      <c r="M280" s="1"/>
      <c r="N280" s="1"/>
      <c r="O280" s="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8:39" x14ac:dyDescent="0.25">
      <c r="H281"/>
      <c r="L281"/>
      <c r="M281" s="1"/>
      <c r="N281" s="1"/>
      <c r="O281" s="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</row>
    <row r="282" spans="8:39" x14ac:dyDescent="0.25">
      <c r="H282"/>
      <c r="L282"/>
      <c r="M282" s="1"/>
      <c r="N282" s="1"/>
      <c r="O282" s="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8:39" x14ac:dyDescent="0.25">
      <c r="H283"/>
      <c r="L283"/>
      <c r="M283" s="1"/>
      <c r="N283" s="1"/>
      <c r="O283" s="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</row>
    <row r="284" spans="8:39" x14ac:dyDescent="0.25">
      <c r="H284"/>
      <c r="L284"/>
      <c r="M284" s="1"/>
      <c r="N284" s="1"/>
      <c r="O284" s="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</row>
    <row r="285" spans="8:39" x14ac:dyDescent="0.25">
      <c r="H285"/>
      <c r="L285"/>
      <c r="M285" s="1"/>
      <c r="N285" s="1"/>
      <c r="O285" s="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8:39" x14ac:dyDescent="0.25">
      <c r="H286"/>
      <c r="L286"/>
      <c r="M286" s="1"/>
      <c r="N286" s="1"/>
      <c r="O286" s="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</row>
    <row r="287" spans="8:39" x14ac:dyDescent="0.25">
      <c r="H287"/>
      <c r="L287"/>
      <c r="M287" s="1"/>
      <c r="N287" s="1"/>
      <c r="O287" s="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</row>
    <row r="288" spans="8:39" x14ac:dyDescent="0.25">
      <c r="H288"/>
      <c r="L288"/>
      <c r="M288" s="1"/>
      <c r="N288" s="1"/>
      <c r="O288" s="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8:39" x14ac:dyDescent="0.25">
      <c r="H289"/>
      <c r="L289"/>
      <c r="M289" s="1"/>
      <c r="N289" s="1"/>
      <c r="O289" s="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</row>
    <row r="290" spans="8:39" x14ac:dyDescent="0.25">
      <c r="H290"/>
      <c r="L290"/>
      <c r="M290" s="1"/>
      <c r="N290" s="1"/>
      <c r="O290" s="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</row>
    <row r="291" spans="8:39" x14ac:dyDescent="0.25">
      <c r="H291"/>
      <c r="L291"/>
      <c r="M291" s="1"/>
      <c r="N291" s="1"/>
      <c r="O291" s="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8:39" x14ac:dyDescent="0.25">
      <c r="H292"/>
      <c r="L292"/>
      <c r="M292" s="1"/>
      <c r="N292" s="1"/>
      <c r="O292" s="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</row>
    <row r="293" spans="8:39" x14ac:dyDescent="0.25">
      <c r="H293"/>
      <c r="L293"/>
      <c r="M293" s="1"/>
      <c r="N293" s="1"/>
      <c r="O293" s="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</row>
    <row r="294" spans="8:39" x14ac:dyDescent="0.25">
      <c r="H294"/>
      <c r="L294"/>
      <c r="M294" s="1"/>
      <c r="N294" s="1"/>
      <c r="O294" s="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8:39" x14ac:dyDescent="0.25">
      <c r="H295"/>
      <c r="L295"/>
      <c r="M295" s="1"/>
      <c r="N295" s="1"/>
      <c r="O295" s="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</row>
    <row r="296" spans="8:39" x14ac:dyDescent="0.25">
      <c r="H296"/>
      <c r="L296"/>
      <c r="M296" s="1"/>
      <c r="N296" s="1"/>
      <c r="O296" s="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</row>
    <row r="297" spans="8:39" x14ac:dyDescent="0.25">
      <c r="H297"/>
      <c r="L297"/>
      <c r="M297" s="1"/>
      <c r="N297" s="1"/>
      <c r="O297" s="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8:39" x14ac:dyDescent="0.25">
      <c r="H298"/>
      <c r="L298"/>
      <c r="M298" s="1"/>
      <c r="N298" s="1"/>
      <c r="O298" s="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</row>
    <row r="299" spans="8:39" x14ac:dyDescent="0.25">
      <c r="H299"/>
      <c r="L299"/>
      <c r="M299" s="1"/>
      <c r="N299" s="1"/>
      <c r="O299" s="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</row>
    <row r="300" spans="8:39" x14ac:dyDescent="0.25">
      <c r="H300"/>
      <c r="L300"/>
      <c r="M300" s="1"/>
      <c r="N300" s="1"/>
      <c r="O300" s="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8:39" x14ac:dyDescent="0.25">
      <c r="H301"/>
      <c r="L301"/>
      <c r="M301" s="1"/>
      <c r="N301" s="1"/>
      <c r="O301" s="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</row>
    <row r="302" spans="8:39" x14ac:dyDescent="0.25">
      <c r="H302"/>
      <c r="L302"/>
      <c r="M302" s="1"/>
      <c r="N302" s="1"/>
      <c r="O302" s="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</row>
    <row r="303" spans="8:39" x14ac:dyDescent="0.25">
      <c r="H303"/>
      <c r="L303"/>
      <c r="M303" s="1"/>
      <c r="N303" s="1"/>
      <c r="O303" s="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8:39" x14ac:dyDescent="0.25">
      <c r="H304"/>
      <c r="L304"/>
      <c r="M304" s="1"/>
      <c r="N304" s="1"/>
      <c r="O304" s="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</row>
    <row r="305" spans="8:39" x14ac:dyDescent="0.25">
      <c r="H305"/>
      <c r="L305"/>
      <c r="M305" s="1"/>
      <c r="N305" s="1"/>
      <c r="O305" s="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</row>
    <row r="306" spans="8:39" x14ac:dyDescent="0.25">
      <c r="H306"/>
      <c r="L306"/>
      <c r="M306" s="1"/>
      <c r="N306" s="1"/>
      <c r="O306" s="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8:39" x14ac:dyDescent="0.25">
      <c r="H307"/>
      <c r="L307"/>
      <c r="M307" s="1"/>
      <c r="N307" s="1"/>
      <c r="O307" s="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</row>
    <row r="308" spans="8:39" x14ac:dyDescent="0.25">
      <c r="H308"/>
      <c r="L308"/>
      <c r="M308" s="1"/>
      <c r="N308" s="1"/>
      <c r="O308" s="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</row>
    <row r="309" spans="8:39" x14ac:dyDescent="0.25">
      <c r="H309"/>
      <c r="L309"/>
      <c r="M309" s="1"/>
      <c r="N309" s="1"/>
      <c r="O309" s="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8:39" x14ac:dyDescent="0.25">
      <c r="H310"/>
      <c r="L310"/>
      <c r="M310" s="1"/>
      <c r="N310" s="1"/>
      <c r="O310" s="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</row>
    <row r="311" spans="8:39" x14ac:dyDescent="0.25">
      <c r="H311"/>
      <c r="L311"/>
      <c r="M311" s="1"/>
      <c r="N311" s="1"/>
      <c r="O311" s="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</row>
    <row r="312" spans="8:39" x14ac:dyDescent="0.25">
      <c r="H312"/>
      <c r="L312"/>
      <c r="M312" s="1"/>
      <c r="N312" s="1"/>
      <c r="O312" s="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8:39" x14ac:dyDescent="0.25">
      <c r="H313"/>
      <c r="L313"/>
      <c r="M313" s="1"/>
      <c r="N313" s="1"/>
      <c r="O313" s="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</row>
    <row r="314" spans="8:39" x14ac:dyDescent="0.25">
      <c r="H314"/>
      <c r="L314"/>
      <c r="M314" s="1"/>
      <c r="N314" s="1"/>
      <c r="O314" s="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</row>
    <row r="315" spans="8:39" x14ac:dyDescent="0.25">
      <c r="H315"/>
      <c r="L315"/>
      <c r="M315" s="1"/>
      <c r="N315" s="1"/>
      <c r="O315" s="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8:39" x14ac:dyDescent="0.25">
      <c r="H316"/>
      <c r="L316"/>
      <c r="M316" s="1"/>
      <c r="N316" s="1"/>
      <c r="O316" s="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  <row r="317" spans="8:39" x14ac:dyDescent="0.25">
      <c r="H317"/>
      <c r="L317"/>
      <c r="M317" s="1"/>
      <c r="N317" s="1"/>
      <c r="O317" s="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8:39" x14ac:dyDescent="0.25">
      <c r="H318"/>
      <c r="L318"/>
      <c r="M318" s="1"/>
      <c r="N318" s="1"/>
      <c r="O318" s="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8:39" x14ac:dyDescent="0.25">
      <c r="H319"/>
      <c r="L319"/>
      <c r="M319" s="1"/>
      <c r="N319" s="1"/>
      <c r="O319" s="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</row>
    <row r="320" spans="8:39" x14ac:dyDescent="0.25">
      <c r="H320"/>
      <c r="L320"/>
      <c r="M320" s="1"/>
      <c r="N320" s="1"/>
      <c r="O320" s="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</row>
    <row r="321" spans="8:39" x14ac:dyDescent="0.25">
      <c r="H321"/>
      <c r="L321"/>
      <c r="M321" s="1"/>
      <c r="N321" s="1"/>
      <c r="O321" s="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8:39" x14ac:dyDescent="0.25">
      <c r="H322"/>
      <c r="L322"/>
      <c r="M322" s="1"/>
      <c r="N322" s="1"/>
      <c r="O322" s="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</row>
    <row r="323" spans="8:39" x14ac:dyDescent="0.25">
      <c r="H323"/>
      <c r="L323"/>
      <c r="M323" s="1"/>
      <c r="N323" s="1"/>
      <c r="O323" s="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</row>
    <row r="324" spans="8:39" x14ac:dyDescent="0.25">
      <c r="H324"/>
      <c r="L324"/>
      <c r="M324" s="1"/>
      <c r="N324" s="1"/>
      <c r="O324" s="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8:39" x14ac:dyDescent="0.25">
      <c r="H325"/>
      <c r="L325"/>
      <c r="M325" s="1"/>
      <c r="N325" s="1"/>
      <c r="O325" s="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</row>
    <row r="326" spans="8:39" x14ac:dyDescent="0.25">
      <c r="H326"/>
      <c r="L326"/>
      <c r="M326" s="1"/>
      <c r="N326" s="1"/>
      <c r="O326" s="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</row>
    <row r="327" spans="8:39" x14ac:dyDescent="0.25">
      <c r="H327"/>
      <c r="L327"/>
      <c r="M327" s="1"/>
      <c r="N327" s="1"/>
      <c r="O327" s="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8:39" x14ac:dyDescent="0.25">
      <c r="H328"/>
      <c r="L328"/>
      <c r="M328" s="1"/>
      <c r="N328" s="1"/>
      <c r="O328" s="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</row>
    <row r="329" spans="8:39" x14ac:dyDescent="0.25">
      <c r="H329"/>
      <c r="L329"/>
      <c r="M329" s="1"/>
      <c r="N329" s="1"/>
      <c r="O329" s="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</row>
    <row r="330" spans="8:39" x14ac:dyDescent="0.25">
      <c r="H330"/>
      <c r="L330"/>
      <c r="M330" s="1"/>
      <c r="N330" s="1"/>
      <c r="O330" s="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8:39" x14ac:dyDescent="0.25">
      <c r="H331"/>
      <c r="L331"/>
      <c r="M331" s="1"/>
      <c r="N331" s="1"/>
      <c r="O331" s="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</row>
    <row r="332" spans="8:39" x14ac:dyDescent="0.25">
      <c r="H332"/>
      <c r="L332"/>
      <c r="M332" s="1"/>
      <c r="N332" s="1"/>
      <c r="O332" s="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</row>
    <row r="333" spans="8:39" x14ac:dyDescent="0.25">
      <c r="H333"/>
      <c r="L333"/>
      <c r="M333" s="1"/>
      <c r="N333" s="1"/>
      <c r="O333" s="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8:39" x14ac:dyDescent="0.25">
      <c r="H334"/>
      <c r="L334"/>
      <c r="M334" s="1"/>
      <c r="N334" s="1"/>
      <c r="O334" s="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</row>
    <row r="335" spans="8:39" x14ac:dyDescent="0.25">
      <c r="H335"/>
      <c r="L335"/>
      <c r="M335" s="1"/>
      <c r="N335" s="1"/>
      <c r="O335" s="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</row>
    <row r="336" spans="8:39" x14ac:dyDescent="0.25">
      <c r="H336"/>
      <c r="L336"/>
      <c r="M336" s="1"/>
      <c r="N336" s="1"/>
      <c r="O336" s="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8:39" x14ac:dyDescent="0.25">
      <c r="H337"/>
      <c r="L337"/>
      <c r="M337" s="1"/>
      <c r="N337" s="1"/>
      <c r="O337" s="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</row>
    <row r="338" spans="8:39" x14ac:dyDescent="0.25">
      <c r="H338"/>
      <c r="L338"/>
      <c r="M338" s="1"/>
      <c r="N338" s="1"/>
      <c r="O338" s="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8:39" x14ac:dyDescent="0.25">
      <c r="H339"/>
      <c r="L339"/>
      <c r="M339" s="1"/>
      <c r="N339" s="1"/>
      <c r="O339" s="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8:39" x14ac:dyDescent="0.25">
      <c r="H340"/>
      <c r="L340"/>
      <c r="M340" s="1"/>
      <c r="N340" s="1"/>
      <c r="O340" s="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</row>
    <row r="341" spans="8:39" x14ac:dyDescent="0.25">
      <c r="H341"/>
      <c r="L341"/>
      <c r="M341" s="1"/>
      <c r="N341" s="1"/>
      <c r="O341" s="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8:39" x14ac:dyDescent="0.25">
      <c r="H342"/>
      <c r="L342"/>
      <c r="M342" s="1"/>
      <c r="N342" s="1"/>
      <c r="O342" s="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8:39" x14ac:dyDescent="0.25">
      <c r="H343"/>
      <c r="L343"/>
      <c r="M343" s="1"/>
      <c r="N343" s="1"/>
      <c r="O343" s="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</row>
    <row r="344" spans="8:39" x14ac:dyDescent="0.25">
      <c r="H344"/>
      <c r="L344"/>
      <c r="M344" s="1"/>
      <c r="N344" s="1"/>
      <c r="O344" s="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</row>
    <row r="345" spans="8:39" x14ac:dyDescent="0.25">
      <c r="H345"/>
      <c r="L345"/>
      <c r="M345" s="1"/>
      <c r="N345" s="1"/>
      <c r="O345" s="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8:39" x14ac:dyDescent="0.25">
      <c r="H346"/>
      <c r="L346"/>
      <c r="M346" s="1"/>
      <c r="N346" s="1"/>
      <c r="O346" s="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8:39" x14ac:dyDescent="0.25">
      <c r="H347"/>
      <c r="L347"/>
      <c r="M347" s="1"/>
      <c r="N347" s="1"/>
      <c r="O347" s="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</row>
    <row r="348" spans="8:39" x14ac:dyDescent="0.25">
      <c r="H348"/>
      <c r="L348"/>
      <c r="M348" s="1"/>
      <c r="N348" s="1"/>
      <c r="O348" s="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8:39" x14ac:dyDescent="0.25">
      <c r="H349"/>
      <c r="L349"/>
      <c r="M349" s="1"/>
      <c r="N349" s="1"/>
      <c r="O349" s="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</row>
    <row r="350" spans="8:39" x14ac:dyDescent="0.25">
      <c r="H350"/>
      <c r="L350"/>
      <c r="M350" s="1"/>
      <c r="N350" s="1"/>
      <c r="O350" s="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</row>
    <row r="351" spans="8:39" x14ac:dyDescent="0.25">
      <c r="H351"/>
      <c r="L351"/>
      <c r="M351" s="1"/>
      <c r="N351" s="1"/>
      <c r="O351" s="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8:39" x14ac:dyDescent="0.25">
      <c r="H352"/>
      <c r="L352"/>
      <c r="M352" s="1"/>
      <c r="N352" s="1"/>
      <c r="O352" s="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8:39" x14ac:dyDescent="0.25">
      <c r="H353"/>
      <c r="L353"/>
      <c r="M353" s="1"/>
      <c r="N353" s="1"/>
      <c r="O353" s="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</row>
    <row r="354" spans="8:39" x14ac:dyDescent="0.25">
      <c r="H354"/>
      <c r="L354"/>
      <c r="M354" s="1"/>
      <c r="N354" s="1"/>
      <c r="O354" s="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8:39" x14ac:dyDescent="0.25">
      <c r="H355"/>
      <c r="L355"/>
      <c r="M355" s="1"/>
      <c r="N355" s="1"/>
      <c r="O355" s="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</row>
    <row r="356" spans="8:39" x14ac:dyDescent="0.25">
      <c r="H356"/>
      <c r="L356"/>
      <c r="M356" s="1"/>
      <c r="N356" s="1"/>
      <c r="O356" s="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</row>
    <row r="357" spans="8:39" x14ac:dyDescent="0.25">
      <c r="H357"/>
      <c r="L357"/>
      <c r="M357" s="1"/>
      <c r="N357" s="1"/>
      <c r="O357" s="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8:39" x14ac:dyDescent="0.25">
      <c r="H358"/>
      <c r="L358"/>
      <c r="M358" s="1"/>
      <c r="N358" s="1"/>
      <c r="O358" s="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</row>
    <row r="359" spans="8:39" x14ac:dyDescent="0.25">
      <c r="H359"/>
      <c r="L359"/>
      <c r="M359" s="1"/>
      <c r="N359" s="1"/>
      <c r="O359" s="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</row>
    <row r="360" spans="8:39" x14ac:dyDescent="0.25">
      <c r="H360"/>
      <c r="L360"/>
      <c r="M360" s="1"/>
      <c r="N360" s="1"/>
      <c r="O360" s="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8:39" x14ac:dyDescent="0.25">
      <c r="H361"/>
      <c r="L361"/>
      <c r="M361" s="1"/>
      <c r="N361" s="1"/>
      <c r="O361" s="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</row>
    <row r="362" spans="8:39" x14ac:dyDescent="0.25">
      <c r="H362"/>
      <c r="L362"/>
      <c r="M362" s="1"/>
      <c r="N362" s="1"/>
      <c r="O362" s="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8:39" x14ac:dyDescent="0.25">
      <c r="H363"/>
      <c r="L363"/>
      <c r="M363" s="1"/>
      <c r="N363" s="1"/>
      <c r="O363" s="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8:39" x14ac:dyDescent="0.25">
      <c r="H364"/>
      <c r="L364"/>
      <c r="M364" s="1"/>
      <c r="N364" s="1"/>
      <c r="O364" s="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8:39" x14ac:dyDescent="0.25">
      <c r="H365"/>
      <c r="L365"/>
      <c r="M365" s="1"/>
      <c r="N365" s="1"/>
      <c r="O365" s="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</row>
    <row r="366" spans="8:39" x14ac:dyDescent="0.25">
      <c r="H366"/>
      <c r="L366"/>
      <c r="M366" s="1"/>
      <c r="N366" s="1"/>
      <c r="O366" s="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8:39" x14ac:dyDescent="0.25">
      <c r="H367"/>
      <c r="L367"/>
      <c r="M367" s="1"/>
      <c r="N367" s="1"/>
      <c r="O367" s="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</row>
    <row r="368" spans="8:39" x14ac:dyDescent="0.25">
      <c r="H368"/>
      <c r="L368"/>
      <c r="M368" s="1"/>
      <c r="N368" s="1"/>
      <c r="O368" s="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</row>
    <row r="369" spans="8:39" x14ac:dyDescent="0.25">
      <c r="H369"/>
      <c r="L369"/>
      <c r="M369" s="1"/>
      <c r="N369" s="1"/>
      <c r="O369" s="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8:39" x14ac:dyDescent="0.25">
      <c r="H370"/>
      <c r="L370"/>
      <c r="M370" s="1"/>
      <c r="N370" s="1"/>
      <c r="O370" s="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</row>
    <row r="371" spans="8:39" x14ac:dyDescent="0.25">
      <c r="H371"/>
      <c r="L371"/>
      <c r="M371" s="1"/>
      <c r="N371" s="1"/>
      <c r="O371" s="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8:39" x14ac:dyDescent="0.25">
      <c r="H372"/>
      <c r="L372"/>
      <c r="M372" s="1"/>
      <c r="N372" s="1"/>
      <c r="O372" s="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8:39" x14ac:dyDescent="0.25">
      <c r="H373"/>
      <c r="L373"/>
      <c r="M373" s="1"/>
      <c r="N373" s="1"/>
      <c r="O373" s="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</row>
    <row r="374" spans="8:39" x14ac:dyDescent="0.25">
      <c r="H374"/>
      <c r="L374"/>
      <c r="M374" s="1"/>
      <c r="N374" s="1"/>
      <c r="O374" s="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8:39" x14ac:dyDescent="0.25">
      <c r="H375"/>
      <c r="L375"/>
      <c r="M375" s="1"/>
      <c r="N375" s="1"/>
      <c r="O375" s="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8:39" x14ac:dyDescent="0.25">
      <c r="H376"/>
      <c r="L376"/>
      <c r="M376" s="1"/>
      <c r="N376" s="1"/>
      <c r="O376" s="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</row>
    <row r="377" spans="8:39" x14ac:dyDescent="0.25">
      <c r="H377"/>
      <c r="L377"/>
      <c r="M377" s="1"/>
      <c r="N377" s="1"/>
      <c r="O377" s="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</row>
    <row r="378" spans="8:39" x14ac:dyDescent="0.25">
      <c r="H378"/>
      <c r="L378"/>
      <c r="M378" s="1"/>
      <c r="N378" s="1"/>
      <c r="O378" s="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8:39" x14ac:dyDescent="0.25">
      <c r="H379"/>
      <c r="L379"/>
      <c r="M379" s="1"/>
      <c r="N379" s="1"/>
      <c r="O379" s="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8:39" x14ac:dyDescent="0.25">
      <c r="H380"/>
      <c r="L380"/>
      <c r="M380" s="1"/>
      <c r="N380" s="1"/>
      <c r="O380" s="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</row>
    <row r="381" spans="8:39" x14ac:dyDescent="0.25">
      <c r="H381"/>
      <c r="L381"/>
      <c r="M381" s="1"/>
      <c r="N381" s="1"/>
      <c r="O381" s="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8:39" x14ac:dyDescent="0.25">
      <c r="H382"/>
      <c r="L382"/>
      <c r="M382" s="1"/>
      <c r="N382" s="1"/>
      <c r="O382" s="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</row>
    <row r="383" spans="8:39" x14ac:dyDescent="0.25">
      <c r="H383"/>
      <c r="L383"/>
      <c r="M383" s="1"/>
      <c r="N383" s="1"/>
      <c r="O383" s="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</row>
    <row r="384" spans="8:39" x14ac:dyDescent="0.25">
      <c r="H384"/>
      <c r="L384"/>
      <c r="M384" s="1"/>
      <c r="N384" s="1"/>
      <c r="O384" s="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8:39" x14ac:dyDescent="0.25">
      <c r="H385"/>
      <c r="L385"/>
      <c r="M385" s="1"/>
      <c r="N385" s="1"/>
      <c r="O385" s="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</row>
    <row r="386" spans="8:39" x14ac:dyDescent="0.25">
      <c r="H386"/>
      <c r="L386"/>
      <c r="M386" s="1"/>
      <c r="N386" s="1"/>
      <c r="O386" s="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</row>
    <row r="387" spans="8:39" x14ac:dyDescent="0.25">
      <c r="H387"/>
      <c r="L387"/>
      <c r="M387" s="1"/>
      <c r="N387" s="1"/>
      <c r="O387" s="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8:39" x14ac:dyDescent="0.25">
      <c r="H388"/>
      <c r="L388"/>
      <c r="M388" s="1"/>
      <c r="N388" s="1"/>
      <c r="O388" s="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</row>
    <row r="389" spans="8:39" x14ac:dyDescent="0.25">
      <c r="H389"/>
      <c r="L389"/>
      <c r="M389" s="1"/>
      <c r="N389" s="1"/>
      <c r="O389" s="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</row>
    <row r="390" spans="8:39" x14ac:dyDescent="0.25">
      <c r="H390"/>
      <c r="L390"/>
      <c r="M390" s="1"/>
      <c r="N390" s="1"/>
      <c r="O390" s="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8:39" x14ac:dyDescent="0.25">
      <c r="H391"/>
      <c r="L391"/>
      <c r="M391" s="1"/>
      <c r="N391" s="1"/>
      <c r="O391" s="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</row>
    <row r="392" spans="8:39" x14ac:dyDescent="0.25">
      <c r="H392"/>
      <c r="L392"/>
      <c r="M392" s="1"/>
      <c r="N392" s="1"/>
      <c r="O392" s="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8:39" x14ac:dyDescent="0.25">
      <c r="H393"/>
      <c r="L393"/>
      <c r="M393" s="1"/>
      <c r="N393" s="1"/>
      <c r="O393" s="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8:39" x14ac:dyDescent="0.25">
      <c r="H394"/>
      <c r="L394"/>
      <c r="M394" s="1"/>
      <c r="N394" s="1"/>
      <c r="O394" s="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</row>
    <row r="395" spans="8:39" x14ac:dyDescent="0.25">
      <c r="H395"/>
      <c r="L395"/>
      <c r="M395" s="1"/>
      <c r="N395" s="1"/>
      <c r="O395" s="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</row>
    <row r="396" spans="8:39" x14ac:dyDescent="0.25">
      <c r="H396"/>
      <c r="L396"/>
      <c r="M396" s="1"/>
      <c r="N396" s="1"/>
      <c r="O396" s="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8:39" x14ac:dyDescent="0.25">
      <c r="H397"/>
      <c r="L397"/>
      <c r="M397" s="1"/>
      <c r="N397" s="1"/>
      <c r="O397" s="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</row>
    <row r="398" spans="8:39" x14ac:dyDescent="0.25">
      <c r="H398"/>
      <c r="L398"/>
      <c r="M398" s="1"/>
      <c r="N398" s="1"/>
      <c r="O398" s="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</row>
    <row r="399" spans="8:39" x14ac:dyDescent="0.25">
      <c r="H399"/>
      <c r="L399"/>
      <c r="M399" s="1"/>
      <c r="N399" s="1"/>
      <c r="O399" s="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8:39" x14ac:dyDescent="0.25">
      <c r="H400"/>
      <c r="L400"/>
      <c r="M400" s="1"/>
      <c r="N400" s="1"/>
      <c r="O400" s="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</row>
    <row r="401" spans="8:39" x14ac:dyDescent="0.25">
      <c r="H401"/>
      <c r="L401"/>
      <c r="M401" s="1"/>
      <c r="N401" s="1"/>
      <c r="O401" s="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</row>
    <row r="402" spans="8:39" x14ac:dyDescent="0.25">
      <c r="H402"/>
      <c r="L402"/>
      <c r="M402" s="1"/>
      <c r="N402" s="1"/>
      <c r="O402" s="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8:39" x14ac:dyDescent="0.25">
      <c r="H403"/>
      <c r="L403"/>
      <c r="M403" s="1"/>
      <c r="N403" s="1"/>
      <c r="O403" s="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</row>
    <row r="404" spans="8:39" x14ac:dyDescent="0.25">
      <c r="H404"/>
      <c r="L404"/>
      <c r="M404" s="1"/>
      <c r="N404" s="1"/>
      <c r="O404" s="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</row>
    <row r="405" spans="8:39" x14ac:dyDescent="0.25">
      <c r="H405"/>
      <c r="L405"/>
      <c r="M405" s="1"/>
      <c r="N405" s="1"/>
      <c r="O405" s="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8:39" x14ac:dyDescent="0.25">
      <c r="H406"/>
      <c r="L406"/>
      <c r="M406" s="1"/>
      <c r="N406" s="1"/>
      <c r="O406" s="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</row>
    <row r="407" spans="8:39" x14ac:dyDescent="0.25">
      <c r="H407"/>
      <c r="L407"/>
      <c r="M407" s="1"/>
      <c r="N407" s="1"/>
      <c r="O407" s="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8:39" x14ac:dyDescent="0.25">
      <c r="H408"/>
      <c r="L408"/>
      <c r="M408" s="1"/>
      <c r="N408" s="1"/>
      <c r="O408" s="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8:39" x14ac:dyDescent="0.25">
      <c r="H409"/>
      <c r="L409"/>
      <c r="M409" s="1"/>
      <c r="N409" s="1"/>
      <c r="O409" s="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8:39" x14ac:dyDescent="0.25">
      <c r="H410"/>
      <c r="L410"/>
      <c r="M410" s="1"/>
      <c r="N410" s="1"/>
      <c r="O410" s="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8:39" x14ac:dyDescent="0.25">
      <c r="H411"/>
      <c r="L411"/>
      <c r="M411" s="1"/>
      <c r="N411" s="1"/>
      <c r="O411" s="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8:39" x14ac:dyDescent="0.25">
      <c r="H412"/>
      <c r="L412"/>
      <c r="M412" s="1"/>
      <c r="N412" s="1"/>
      <c r="O412" s="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</row>
    <row r="413" spans="8:39" x14ac:dyDescent="0.25">
      <c r="H413"/>
      <c r="L413"/>
      <c r="M413" s="1"/>
      <c r="N413" s="1"/>
      <c r="O413" s="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</row>
    <row r="414" spans="8:39" x14ac:dyDescent="0.25">
      <c r="H414"/>
      <c r="L414"/>
      <c r="M414" s="1"/>
      <c r="N414" s="1"/>
      <c r="O414" s="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8:39" x14ac:dyDescent="0.25">
      <c r="H415"/>
      <c r="L415"/>
      <c r="M415" s="1"/>
      <c r="N415" s="1"/>
      <c r="O415" s="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8:39" x14ac:dyDescent="0.25">
      <c r="H416"/>
      <c r="L416"/>
      <c r="M416" s="1"/>
      <c r="N416" s="1"/>
      <c r="O416" s="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</row>
    <row r="417" spans="8:39" x14ac:dyDescent="0.25">
      <c r="H417"/>
      <c r="L417"/>
      <c r="M417" s="1"/>
      <c r="N417" s="1"/>
      <c r="O417" s="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8:39" x14ac:dyDescent="0.25">
      <c r="H418"/>
      <c r="L418"/>
      <c r="M418" s="1"/>
      <c r="N418" s="1"/>
      <c r="O418" s="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8:39" x14ac:dyDescent="0.25">
      <c r="H419"/>
      <c r="L419"/>
      <c r="M419" s="1"/>
      <c r="N419" s="1"/>
      <c r="O419" s="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8:39" x14ac:dyDescent="0.25">
      <c r="H420"/>
      <c r="L420"/>
      <c r="M420" s="1"/>
      <c r="N420" s="1"/>
      <c r="O420" s="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8:39" x14ac:dyDescent="0.25">
      <c r="H421"/>
      <c r="L421"/>
      <c r="M421" s="1"/>
      <c r="N421" s="1"/>
      <c r="O421" s="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</row>
    <row r="422" spans="8:39" x14ac:dyDescent="0.25">
      <c r="H422"/>
      <c r="L422"/>
      <c r="M422" s="1"/>
      <c r="N422" s="1"/>
      <c r="O422" s="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8:39" x14ac:dyDescent="0.25">
      <c r="H423"/>
      <c r="L423"/>
      <c r="M423" s="1"/>
      <c r="N423" s="1"/>
      <c r="O423" s="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8:39" x14ac:dyDescent="0.25">
      <c r="H424"/>
      <c r="L424"/>
      <c r="M424" s="1"/>
      <c r="N424" s="1"/>
      <c r="O424" s="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</row>
    <row r="425" spans="8:39" x14ac:dyDescent="0.25">
      <c r="H425"/>
      <c r="L425"/>
      <c r="M425" s="1"/>
      <c r="N425" s="1"/>
      <c r="O425" s="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</row>
    <row r="426" spans="8:39" x14ac:dyDescent="0.25">
      <c r="H426"/>
      <c r="L426"/>
      <c r="M426" s="1"/>
      <c r="N426" s="1"/>
      <c r="O426" s="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8:39" x14ac:dyDescent="0.25">
      <c r="H427"/>
      <c r="L427"/>
      <c r="M427" s="1"/>
      <c r="N427" s="1"/>
      <c r="O427" s="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</row>
    <row r="428" spans="8:39" x14ac:dyDescent="0.25">
      <c r="H428"/>
      <c r="L428"/>
      <c r="M428" s="1"/>
      <c r="N428" s="1"/>
      <c r="O428" s="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</row>
    <row r="429" spans="8:39" x14ac:dyDescent="0.25">
      <c r="H429"/>
      <c r="L429"/>
      <c r="M429" s="1"/>
      <c r="N429" s="1"/>
      <c r="O429" s="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8:39" x14ac:dyDescent="0.25">
      <c r="H430"/>
      <c r="L430"/>
      <c r="M430" s="1"/>
      <c r="N430" s="1"/>
      <c r="O430" s="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</row>
    <row r="431" spans="8:39" x14ac:dyDescent="0.25">
      <c r="H431"/>
      <c r="L431"/>
      <c r="M431" s="1"/>
      <c r="N431" s="1"/>
      <c r="O431" s="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</row>
    <row r="432" spans="8:39" x14ac:dyDescent="0.25">
      <c r="H432"/>
      <c r="L432"/>
      <c r="M432" s="1"/>
      <c r="N432" s="1"/>
      <c r="O432" s="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8:39" x14ac:dyDescent="0.25">
      <c r="H433"/>
      <c r="L433"/>
      <c r="M433" s="1"/>
      <c r="N433" s="1"/>
      <c r="O433" s="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</row>
    <row r="434" spans="8:39" x14ac:dyDescent="0.25">
      <c r="H434"/>
      <c r="L434"/>
      <c r="M434" s="1"/>
      <c r="N434" s="1"/>
      <c r="O434" s="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</row>
    <row r="435" spans="8:39" x14ac:dyDescent="0.25">
      <c r="H435"/>
      <c r="L435"/>
      <c r="M435" s="1"/>
      <c r="N435" s="1"/>
      <c r="O435" s="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8:39" x14ac:dyDescent="0.25">
      <c r="H436"/>
      <c r="L436"/>
      <c r="M436" s="1"/>
      <c r="N436" s="1"/>
      <c r="O436" s="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</row>
    <row r="437" spans="8:39" x14ac:dyDescent="0.25">
      <c r="H437"/>
      <c r="L437"/>
      <c r="M437" s="1"/>
      <c r="N437" s="1"/>
      <c r="O437" s="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</row>
    <row r="438" spans="8:39" x14ac:dyDescent="0.25">
      <c r="H438"/>
      <c r="L438"/>
      <c r="M438" s="1"/>
      <c r="N438" s="1"/>
      <c r="O438" s="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8:39" x14ac:dyDescent="0.25">
      <c r="H439"/>
      <c r="L439"/>
      <c r="M439" s="1"/>
      <c r="N439" s="1"/>
      <c r="O439" s="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</row>
    <row r="440" spans="8:39" x14ac:dyDescent="0.25">
      <c r="H440"/>
      <c r="L440"/>
      <c r="M440" s="1"/>
      <c r="N440" s="1"/>
      <c r="O440" s="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</row>
    <row r="441" spans="8:39" x14ac:dyDescent="0.25">
      <c r="H441"/>
      <c r="L441"/>
      <c r="M441" s="1"/>
      <c r="N441" s="1"/>
      <c r="O441" s="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8:39" x14ac:dyDescent="0.25">
      <c r="H442"/>
      <c r="L442"/>
      <c r="M442" s="1"/>
      <c r="N442" s="1"/>
      <c r="O442" s="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</row>
    <row r="443" spans="8:39" x14ac:dyDescent="0.25">
      <c r="H443"/>
      <c r="L443"/>
      <c r="M443" s="1"/>
      <c r="N443" s="1"/>
      <c r="O443" s="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</row>
    <row r="444" spans="8:39" x14ac:dyDescent="0.25">
      <c r="H444"/>
      <c r="L444"/>
      <c r="M444" s="1"/>
      <c r="N444" s="1"/>
      <c r="O444" s="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8:39" x14ac:dyDescent="0.25">
      <c r="H445"/>
      <c r="L445"/>
      <c r="M445" s="1"/>
      <c r="N445" s="1"/>
      <c r="O445" s="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</row>
    <row r="446" spans="8:39" x14ac:dyDescent="0.25">
      <c r="H446"/>
      <c r="L446"/>
      <c r="M446" s="1"/>
      <c r="N446" s="1"/>
      <c r="O446" s="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</row>
    <row r="447" spans="8:39" x14ac:dyDescent="0.25">
      <c r="H447"/>
      <c r="L447"/>
      <c r="M447" s="1"/>
      <c r="N447" s="1"/>
      <c r="O447" s="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8:39" x14ac:dyDescent="0.25">
      <c r="H448"/>
      <c r="L448"/>
      <c r="M448" s="1"/>
      <c r="N448" s="1"/>
      <c r="O448" s="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</row>
    <row r="449" spans="8:39" x14ac:dyDescent="0.25">
      <c r="H449"/>
      <c r="L449"/>
      <c r="M449" s="1"/>
      <c r="N449" s="1"/>
      <c r="O449" s="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</row>
    <row r="450" spans="8:39" x14ac:dyDescent="0.25">
      <c r="H450"/>
      <c r="L450"/>
      <c r="M450" s="1"/>
      <c r="N450" s="1"/>
      <c r="O450" s="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8:39" x14ac:dyDescent="0.25">
      <c r="H451"/>
      <c r="L451"/>
      <c r="M451" s="1"/>
      <c r="N451" s="1"/>
      <c r="O451" s="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</row>
    <row r="452" spans="8:39" x14ac:dyDescent="0.25">
      <c r="H452"/>
      <c r="L452"/>
      <c r="M452" s="1"/>
      <c r="N452" s="1"/>
      <c r="O452" s="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</row>
    <row r="453" spans="8:39" x14ac:dyDescent="0.25">
      <c r="H453"/>
      <c r="L453"/>
      <c r="M453" s="1"/>
      <c r="N453" s="1"/>
      <c r="O453" s="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8:39" x14ac:dyDescent="0.25">
      <c r="H454"/>
      <c r="L454"/>
      <c r="M454" s="1"/>
      <c r="N454" s="1"/>
      <c r="O454" s="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</row>
    <row r="455" spans="8:39" x14ac:dyDescent="0.25">
      <c r="H455"/>
      <c r="L455"/>
      <c r="M455" s="1"/>
      <c r="N455" s="1"/>
      <c r="O455" s="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</row>
    <row r="456" spans="8:39" x14ac:dyDescent="0.25">
      <c r="H456"/>
      <c r="L456"/>
      <c r="M456" s="1"/>
      <c r="N456" s="1"/>
      <c r="O456" s="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8:39" x14ac:dyDescent="0.25">
      <c r="H457"/>
      <c r="L457"/>
      <c r="M457" s="1"/>
      <c r="N457" s="1"/>
      <c r="O457" s="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</row>
    <row r="458" spans="8:39" x14ac:dyDescent="0.25">
      <c r="H458"/>
      <c r="L458"/>
      <c r="M458" s="1"/>
      <c r="N458" s="1"/>
      <c r="O458" s="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</row>
    <row r="459" spans="8:39" x14ac:dyDescent="0.25">
      <c r="H459"/>
      <c r="L459"/>
      <c r="M459" s="1"/>
      <c r="N459" s="1"/>
      <c r="O459" s="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8:39" x14ac:dyDescent="0.25">
      <c r="H460"/>
      <c r="L460"/>
      <c r="M460" s="1"/>
      <c r="N460" s="1"/>
      <c r="O460" s="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</row>
    <row r="461" spans="8:39" x14ac:dyDescent="0.25">
      <c r="H461"/>
      <c r="L461"/>
      <c r="M461" s="1"/>
      <c r="N461" s="1"/>
      <c r="O461" s="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</row>
    <row r="462" spans="8:39" x14ac:dyDescent="0.25">
      <c r="H462"/>
      <c r="L462"/>
      <c r="M462" s="1"/>
      <c r="N462" s="1"/>
      <c r="O462" s="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8:39" x14ac:dyDescent="0.25">
      <c r="H463"/>
      <c r="L463"/>
      <c r="M463" s="1"/>
      <c r="N463" s="1"/>
      <c r="O463" s="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</row>
    <row r="464" spans="8:39" x14ac:dyDescent="0.25">
      <c r="H464"/>
      <c r="L464"/>
      <c r="M464" s="1"/>
      <c r="N464" s="1"/>
      <c r="O464" s="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</row>
    <row r="465" spans="8:39" x14ac:dyDescent="0.25">
      <c r="H465"/>
      <c r="L465"/>
      <c r="M465" s="1"/>
      <c r="N465" s="1"/>
      <c r="O465" s="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8:39" x14ac:dyDescent="0.25">
      <c r="H466"/>
      <c r="L466"/>
      <c r="M466" s="1"/>
      <c r="N466" s="1"/>
      <c r="O466" s="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</row>
    <row r="467" spans="8:39" x14ac:dyDescent="0.25">
      <c r="H467"/>
      <c r="L467"/>
      <c r="M467" s="1"/>
      <c r="N467" s="1"/>
      <c r="O467" s="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</row>
    <row r="468" spans="8:39" x14ac:dyDescent="0.25">
      <c r="H468"/>
      <c r="L468"/>
      <c r="M468" s="1"/>
      <c r="N468" s="1"/>
      <c r="O468" s="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</row>
    <row r="469" spans="8:39" x14ac:dyDescent="0.25">
      <c r="H469"/>
      <c r="L469"/>
      <c r="M469" s="1"/>
      <c r="N469" s="1"/>
      <c r="O469" s="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</row>
    <row r="470" spans="8:39" x14ac:dyDescent="0.25">
      <c r="H470"/>
      <c r="L470"/>
      <c r="M470" s="1"/>
      <c r="N470" s="1"/>
      <c r="O470" s="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</row>
    <row r="471" spans="8:39" x14ac:dyDescent="0.25">
      <c r="H471"/>
      <c r="L471"/>
      <c r="M471" s="1"/>
      <c r="N471" s="1"/>
      <c r="O471" s="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</row>
    <row r="472" spans="8:39" x14ac:dyDescent="0.25">
      <c r="H472"/>
      <c r="L472"/>
      <c r="M472" s="1"/>
      <c r="N472" s="1"/>
      <c r="O472" s="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</row>
    <row r="473" spans="8:39" x14ac:dyDescent="0.25">
      <c r="H473"/>
      <c r="L473"/>
      <c r="M473" s="1"/>
      <c r="N473" s="1"/>
      <c r="O473" s="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</row>
    <row r="474" spans="8:39" x14ac:dyDescent="0.25">
      <c r="H474"/>
      <c r="L474"/>
      <c r="M474" s="1"/>
      <c r="N474" s="1"/>
      <c r="O474" s="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</row>
    <row r="475" spans="8:39" x14ac:dyDescent="0.25">
      <c r="H475"/>
      <c r="L475"/>
      <c r="M475" s="1"/>
      <c r="N475" s="1"/>
      <c r="O475" s="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</row>
    <row r="476" spans="8:39" x14ac:dyDescent="0.25">
      <c r="H476"/>
      <c r="L476"/>
      <c r="M476" s="1"/>
      <c r="N476" s="1"/>
      <c r="O476" s="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</row>
    <row r="477" spans="8:39" x14ac:dyDescent="0.25">
      <c r="H477"/>
      <c r="L477"/>
      <c r="M477" s="1"/>
      <c r="N477" s="1"/>
      <c r="O477" s="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</row>
    <row r="478" spans="8:39" x14ac:dyDescent="0.25">
      <c r="H478"/>
      <c r="L478"/>
      <c r="M478" s="1"/>
      <c r="N478" s="1"/>
      <c r="O478" s="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</row>
    <row r="479" spans="8:39" x14ac:dyDescent="0.25">
      <c r="H479"/>
      <c r="L479"/>
      <c r="M479" s="1"/>
      <c r="N479" s="1"/>
      <c r="O479" s="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</row>
    <row r="480" spans="8:39" x14ac:dyDescent="0.25">
      <c r="H480"/>
      <c r="L480"/>
      <c r="M480" s="1"/>
      <c r="N480" s="1"/>
      <c r="O480" s="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8:39" x14ac:dyDescent="0.25">
      <c r="H481"/>
      <c r="L481"/>
      <c r="M481" s="1"/>
      <c r="N481" s="1"/>
      <c r="O481" s="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</row>
    <row r="482" spans="8:39" x14ac:dyDescent="0.25">
      <c r="H482"/>
      <c r="L482"/>
      <c r="M482" s="1"/>
      <c r="N482" s="1"/>
      <c r="O482" s="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</row>
    <row r="483" spans="8:39" x14ac:dyDescent="0.25">
      <c r="H483"/>
      <c r="L483"/>
      <c r="M483" s="1"/>
      <c r="N483" s="1"/>
      <c r="O483" s="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</row>
    <row r="484" spans="8:39" x14ac:dyDescent="0.25">
      <c r="H484"/>
      <c r="L484"/>
      <c r="M484" s="1"/>
      <c r="N484" s="1"/>
      <c r="O484" s="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</row>
    <row r="485" spans="8:39" x14ac:dyDescent="0.25">
      <c r="H485"/>
      <c r="L485"/>
      <c r="M485" s="1"/>
      <c r="N485" s="1"/>
      <c r="O485" s="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</row>
    <row r="486" spans="8:39" x14ac:dyDescent="0.25">
      <c r="H486"/>
      <c r="L486"/>
      <c r="M486" s="1"/>
      <c r="N486" s="1"/>
      <c r="O486" s="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</row>
    <row r="487" spans="8:39" x14ac:dyDescent="0.25">
      <c r="H487"/>
      <c r="L487"/>
      <c r="M487" s="1"/>
      <c r="N487" s="1"/>
      <c r="O487" s="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</row>
    <row r="488" spans="8:39" x14ac:dyDescent="0.25">
      <c r="H488"/>
      <c r="L488"/>
      <c r="M488" s="1"/>
      <c r="N488" s="1"/>
      <c r="O488" s="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</row>
    <row r="489" spans="8:39" x14ac:dyDescent="0.25">
      <c r="H489"/>
      <c r="L489"/>
      <c r="M489" s="1"/>
      <c r="N489" s="1"/>
      <c r="O489" s="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</row>
    <row r="490" spans="8:39" x14ac:dyDescent="0.25">
      <c r="H490"/>
      <c r="L490"/>
      <c r="M490" s="1"/>
      <c r="N490" s="1"/>
      <c r="O490" s="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</row>
    <row r="491" spans="8:39" x14ac:dyDescent="0.25">
      <c r="H491"/>
      <c r="L491"/>
      <c r="M491" s="1"/>
      <c r="N491" s="1"/>
      <c r="O491" s="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</row>
    <row r="492" spans="8:39" x14ac:dyDescent="0.25">
      <c r="H492"/>
      <c r="L492"/>
      <c r="M492" s="1"/>
      <c r="N492" s="1"/>
      <c r="O492" s="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</row>
    <row r="493" spans="8:39" x14ac:dyDescent="0.25">
      <c r="H493"/>
      <c r="L493"/>
      <c r="M493" s="1"/>
      <c r="N493" s="1"/>
      <c r="O493" s="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</row>
    <row r="494" spans="8:39" x14ac:dyDescent="0.25">
      <c r="H494"/>
      <c r="L494"/>
      <c r="M494" s="1"/>
      <c r="N494" s="1"/>
      <c r="O494" s="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</row>
    <row r="495" spans="8:39" x14ac:dyDescent="0.25">
      <c r="H495"/>
      <c r="L495"/>
      <c r="M495" s="1"/>
      <c r="N495" s="1"/>
      <c r="O495" s="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</row>
    <row r="496" spans="8:39" x14ac:dyDescent="0.25">
      <c r="H496"/>
      <c r="L496"/>
      <c r="M496" s="1"/>
      <c r="N496" s="1"/>
      <c r="O496" s="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</row>
    <row r="497" spans="8:39" x14ac:dyDescent="0.25">
      <c r="H497"/>
      <c r="L497"/>
      <c r="M497" s="1"/>
      <c r="N497" s="1"/>
      <c r="O497" s="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</row>
    <row r="498" spans="8:39" x14ac:dyDescent="0.25">
      <c r="H498"/>
      <c r="L498"/>
      <c r="M498" s="1"/>
      <c r="N498" s="1"/>
      <c r="O498" s="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</row>
    <row r="499" spans="8:39" x14ac:dyDescent="0.25">
      <c r="H499"/>
      <c r="L499"/>
      <c r="M499" s="1"/>
      <c r="N499" s="1"/>
      <c r="O499" s="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</row>
    <row r="500" spans="8:39" x14ac:dyDescent="0.25">
      <c r="H500"/>
      <c r="L500"/>
      <c r="M500" s="1"/>
      <c r="N500" s="1"/>
      <c r="O500" s="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</row>
    <row r="501" spans="8:39" x14ac:dyDescent="0.25">
      <c r="H501"/>
      <c r="L501"/>
      <c r="M501" s="1"/>
      <c r="N501" s="1"/>
      <c r="O501" s="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</row>
    <row r="502" spans="8:39" x14ac:dyDescent="0.25">
      <c r="H502"/>
      <c r="L502"/>
      <c r="M502" s="1"/>
      <c r="N502" s="1"/>
      <c r="O502" s="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</row>
    <row r="503" spans="8:39" x14ac:dyDescent="0.25">
      <c r="H503"/>
      <c r="L503"/>
      <c r="M503" s="1"/>
      <c r="N503" s="1"/>
      <c r="O503" s="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</row>
    <row r="504" spans="8:39" x14ac:dyDescent="0.25">
      <c r="H504"/>
      <c r="L504"/>
      <c r="M504" s="1"/>
      <c r="N504" s="1"/>
      <c r="O504" s="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</row>
    <row r="505" spans="8:39" x14ac:dyDescent="0.25">
      <c r="H505"/>
      <c r="L505"/>
      <c r="M505" s="1"/>
      <c r="N505" s="1"/>
      <c r="O505" s="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</row>
    <row r="506" spans="8:39" x14ac:dyDescent="0.25">
      <c r="H506"/>
      <c r="L506"/>
      <c r="M506" s="1"/>
      <c r="N506" s="1"/>
      <c r="O506" s="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</row>
    <row r="507" spans="8:39" x14ac:dyDescent="0.25">
      <c r="H507"/>
      <c r="L507"/>
      <c r="M507" s="1"/>
      <c r="N507" s="1"/>
      <c r="O507" s="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</row>
    <row r="508" spans="8:39" x14ac:dyDescent="0.25">
      <c r="H508"/>
      <c r="L508"/>
      <c r="M508" s="1"/>
      <c r="N508" s="1"/>
      <c r="O508" s="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</row>
    <row r="509" spans="8:39" x14ac:dyDescent="0.25">
      <c r="H509"/>
      <c r="L509"/>
      <c r="M509" s="1"/>
      <c r="N509" s="1"/>
      <c r="O509" s="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</row>
    <row r="510" spans="8:39" x14ac:dyDescent="0.25">
      <c r="H510"/>
      <c r="L510"/>
      <c r="M510" s="1"/>
      <c r="N510" s="1"/>
      <c r="O510" s="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</row>
    <row r="511" spans="8:39" x14ac:dyDescent="0.25">
      <c r="H511"/>
      <c r="L511"/>
      <c r="M511" s="1"/>
      <c r="N511" s="1"/>
      <c r="O511" s="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</row>
    <row r="512" spans="8:39" x14ac:dyDescent="0.25">
      <c r="H512"/>
      <c r="L512"/>
      <c r="M512" s="1"/>
      <c r="N512" s="1"/>
      <c r="O512" s="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</row>
    <row r="513" spans="8:39" x14ac:dyDescent="0.25">
      <c r="H513"/>
      <c r="L513"/>
      <c r="M513" s="1"/>
      <c r="N513" s="1"/>
      <c r="O513" s="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</row>
    <row r="514" spans="8:39" x14ac:dyDescent="0.25">
      <c r="H514"/>
      <c r="L514"/>
      <c r="M514" s="1"/>
      <c r="N514" s="1"/>
      <c r="O514" s="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</row>
    <row r="515" spans="8:39" x14ac:dyDescent="0.25">
      <c r="H515"/>
      <c r="L515"/>
      <c r="M515" s="1"/>
      <c r="N515" s="1"/>
      <c r="O515" s="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</row>
    <row r="516" spans="8:39" x14ac:dyDescent="0.25">
      <c r="H516"/>
      <c r="L516"/>
      <c r="M516" s="1"/>
      <c r="N516" s="1"/>
      <c r="O516" s="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</row>
    <row r="517" spans="8:39" x14ac:dyDescent="0.25">
      <c r="H517"/>
      <c r="L517"/>
      <c r="M517" s="1"/>
      <c r="N517" s="1"/>
      <c r="O517" s="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</row>
    <row r="518" spans="8:39" x14ac:dyDescent="0.25">
      <c r="H518"/>
      <c r="L518"/>
      <c r="M518" s="1"/>
      <c r="N518" s="1"/>
      <c r="O518" s="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</row>
    <row r="519" spans="8:39" x14ac:dyDescent="0.25">
      <c r="H519"/>
      <c r="L519"/>
      <c r="M519" s="1"/>
      <c r="N519" s="1"/>
      <c r="O519" s="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</row>
    <row r="520" spans="8:39" x14ac:dyDescent="0.25">
      <c r="H520"/>
      <c r="L520"/>
      <c r="M520" s="1"/>
      <c r="N520" s="1"/>
      <c r="O520" s="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</row>
    <row r="521" spans="8:39" x14ac:dyDescent="0.25">
      <c r="H521"/>
      <c r="L521"/>
      <c r="M521" s="1"/>
      <c r="N521" s="1"/>
      <c r="O521" s="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</row>
    <row r="522" spans="8:39" x14ac:dyDescent="0.25">
      <c r="H522"/>
      <c r="L522"/>
      <c r="M522" s="1"/>
      <c r="N522" s="1"/>
      <c r="O522" s="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</row>
    <row r="523" spans="8:39" x14ac:dyDescent="0.25">
      <c r="H523"/>
      <c r="L523"/>
      <c r="M523" s="1"/>
      <c r="N523" s="1"/>
      <c r="O523" s="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</row>
    <row r="524" spans="8:39" x14ac:dyDescent="0.25">
      <c r="H524"/>
      <c r="L524"/>
      <c r="M524" s="1"/>
      <c r="N524" s="1"/>
      <c r="O524" s="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</row>
    <row r="525" spans="8:39" x14ac:dyDescent="0.25">
      <c r="H525"/>
      <c r="L525"/>
      <c r="M525" s="1"/>
      <c r="N525" s="1"/>
      <c r="O525" s="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</row>
    <row r="526" spans="8:39" x14ac:dyDescent="0.25">
      <c r="H526"/>
      <c r="L526"/>
      <c r="M526" s="1"/>
      <c r="N526" s="1"/>
      <c r="O526" s="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</row>
    <row r="527" spans="8:39" x14ac:dyDescent="0.25">
      <c r="H527"/>
      <c r="L527"/>
      <c r="M527" s="1"/>
      <c r="N527" s="1"/>
      <c r="O527" s="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</row>
    <row r="528" spans="8:39" x14ac:dyDescent="0.25">
      <c r="H528"/>
      <c r="L528"/>
      <c r="M528" s="1"/>
      <c r="N528" s="1"/>
      <c r="O528" s="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</row>
    <row r="529" spans="8:39" x14ac:dyDescent="0.25">
      <c r="H529"/>
      <c r="L529"/>
      <c r="M529" s="1"/>
      <c r="N529" s="1"/>
      <c r="O529" s="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</row>
    <row r="530" spans="8:39" x14ac:dyDescent="0.25">
      <c r="H530"/>
      <c r="L530"/>
      <c r="M530" s="1"/>
      <c r="N530" s="1"/>
      <c r="O530" s="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</row>
    <row r="531" spans="8:39" x14ac:dyDescent="0.25">
      <c r="H531"/>
      <c r="L531"/>
      <c r="M531" s="1"/>
      <c r="N531" s="1"/>
      <c r="O531" s="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</row>
    <row r="532" spans="8:39" x14ac:dyDescent="0.25">
      <c r="H532"/>
      <c r="L532"/>
      <c r="M532" s="1"/>
      <c r="N532" s="1"/>
      <c r="O532" s="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</row>
    <row r="533" spans="8:39" x14ac:dyDescent="0.25">
      <c r="H533"/>
      <c r="L533"/>
      <c r="M533" s="1"/>
      <c r="N533" s="1"/>
      <c r="O533" s="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</row>
    <row r="534" spans="8:39" x14ac:dyDescent="0.25">
      <c r="H534"/>
      <c r="L534"/>
      <c r="M534" s="1"/>
      <c r="N534" s="1"/>
      <c r="O534" s="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</row>
    <row r="535" spans="8:39" x14ac:dyDescent="0.25">
      <c r="H535"/>
      <c r="L535"/>
      <c r="M535" s="1"/>
      <c r="N535" s="1"/>
      <c r="O535" s="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</row>
    <row r="536" spans="8:39" x14ac:dyDescent="0.25">
      <c r="H536"/>
      <c r="L536"/>
      <c r="M536" s="1"/>
      <c r="N536" s="1"/>
      <c r="O536" s="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</row>
    <row r="537" spans="8:39" x14ac:dyDescent="0.25">
      <c r="H537"/>
      <c r="L537"/>
      <c r="M537" s="1"/>
      <c r="N537" s="1"/>
      <c r="O537" s="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</row>
    <row r="538" spans="8:39" x14ac:dyDescent="0.25">
      <c r="H538"/>
      <c r="L538"/>
      <c r="M538" s="1"/>
      <c r="N538" s="1"/>
      <c r="O538" s="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</row>
    <row r="539" spans="8:39" x14ac:dyDescent="0.25">
      <c r="H539"/>
      <c r="L539"/>
      <c r="M539" s="1"/>
      <c r="N539" s="1"/>
      <c r="O539" s="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</row>
    <row r="540" spans="8:39" x14ac:dyDescent="0.25">
      <c r="H540"/>
      <c r="L540"/>
      <c r="M540" s="1"/>
      <c r="N540" s="1"/>
      <c r="O540" s="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</row>
    <row r="541" spans="8:39" x14ac:dyDescent="0.25">
      <c r="H541"/>
      <c r="L541"/>
      <c r="M541" s="1"/>
      <c r="N541" s="1"/>
      <c r="O541" s="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</row>
    <row r="542" spans="8:39" x14ac:dyDescent="0.25">
      <c r="H542"/>
      <c r="L542"/>
      <c r="M542" s="1"/>
      <c r="N542" s="1"/>
      <c r="O542" s="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</row>
    <row r="543" spans="8:39" x14ac:dyDescent="0.25">
      <c r="H543"/>
      <c r="L543"/>
      <c r="M543" s="1"/>
      <c r="N543" s="1"/>
      <c r="O543" s="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</row>
    <row r="544" spans="8:39" x14ac:dyDescent="0.25">
      <c r="H544"/>
      <c r="L544"/>
      <c r="M544" s="1"/>
      <c r="N544" s="1"/>
      <c r="O544" s="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</row>
    <row r="545" spans="8:39" x14ac:dyDescent="0.25">
      <c r="H545"/>
      <c r="L545"/>
      <c r="M545" s="1"/>
      <c r="N545" s="1"/>
      <c r="O545" s="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</row>
    <row r="546" spans="8:39" x14ac:dyDescent="0.25">
      <c r="H546"/>
      <c r="L546"/>
      <c r="M546" s="1"/>
      <c r="N546" s="1"/>
      <c r="O546" s="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</row>
    <row r="547" spans="8:39" x14ac:dyDescent="0.25">
      <c r="H547"/>
      <c r="L547"/>
      <c r="M547" s="1"/>
      <c r="N547" s="1"/>
      <c r="O547" s="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</row>
    <row r="548" spans="8:39" x14ac:dyDescent="0.25">
      <c r="H548"/>
      <c r="L548"/>
      <c r="M548" s="1"/>
      <c r="N548" s="1"/>
      <c r="O548" s="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</row>
    <row r="549" spans="8:39" x14ac:dyDescent="0.25">
      <c r="H549"/>
      <c r="L549"/>
      <c r="M549" s="1"/>
      <c r="N549" s="1"/>
      <c r="O549" s="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</row>
    <row r="550" spans="8:39" x14ac:dyDescent="0.25">
      <c r="H550"/>
      <c r="L550"/>
      <c r="M550" s="1"/>
      <c r="N550" s="1"/>
      <c r="O550" s="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</row>
    <row r="551" spans="8:39" x14ac:dyDescent="0.25">
      <c r="H551"/>
      <c r="L551"/>
      <c r="M551" s="1"/>
      <c r="N551" s="1"/>
      <c r="O551" s="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</row>
    <row r="552" spans="8:39" x14ac:dyDescent="0.25">
      <c r="H552"/>
      <c r="L552"/>
      <c r="M552" s="1"/>
      <c r="N552" s="1"/>
      <c r="O552" s="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</row>
    <row r="553" spans="8:39" x14ac:dyDescent="0.25">
      <c r="H553"/>
      <c r="L553"/>
      <c r="M553" s="1"/>
      <c r="N553" s="1"/>
      <c r="O553" s="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</row>
    <row r="554" spans="8:39" x14ac:dyDescent="0.25">
      <c r="H554"/>
      <c r="L554"/>
      <c r="M554" s="1"/>
      <c r="N554" s="1"/>
      <c r="O554" s="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</row>
    <row r="555" spans="8:39" x14ac:dyDescent="0.25">
      <c r="H555"/>
      <c r="L555"/>
      <c r="M555" s="1"/>
      <c r="N555" s="1"/>
      <c r="O555" s="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</row>
    <row r="556" spans="8:39" x14ac:dyDescent="0.25">
      <c r="H556"/>
      <c r="L556"/>
      <c r="M556" s="1"/>
      <c r="N556" s="1"/>
      <c r="O556" s="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</row>
    <row r="557" spans="8:39" x14ac:dyDescent="0.25">
      <c r="H557"/>
      <c r="L557"/>
      <c r="M557" s="1"/>
      <c r="N557" s="1"/>
      <c r="O557" s="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</row>
    <row r="558" spans="8:39" x14ac:dyDescent="0.25">
      <c r="H558"/>
      <c r="L558"/>
      <c r="M558" s="1"/>
      <c r="N558" s="1"/>
      <c r="O558" s="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</row>
    <row r="559" spans="8:39" x14ac:dyDescent="0.25">
      <c r="H559"/>
      <c r="L559"/>
      <c r="M559" s="1"/>
      <c r="N559" s="1"/>
      <c r="O559" s="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</row>
    <row r="560" spans="8:39" x14ac:dyDescent="0.25">
      <c r="H560"/>
      <c r="L560"/>
      <c r="M560" s="1"/>
      <c r="N560" s="1"/>
      <c r="O560" s="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</row>
    <row r="561" spans="8:39" x14ac:dyDescent="0.25">
      <c r="H561"/>
      <c r="L561"/>
      <c r="M561" s="1"/>
      <c r="N561" s="1"/>
      <c r="O561" s="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</row>
    <row r="562" spans="8:39" x14ac:dyDescent="0.25">
      <c r="H562"/>
      <c r="L562"/>
      <c r="M562" s="1"/>
      <c r="N562" s="1"/>
      <c r="O562" s="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</row>
    <row r="563" spans="8:39" x14ac:dyDescent="0.25">
      <c r="H563"/>
      <c r="L563"/>
      <c r="M563" s="1"/>
      <c r="N563" s="1"/>
      <c r="O563" s="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</row>
    <row r="564" spans="8:39" x14ac:dyDescent="0.25">
      <c r="H564"/>
      <c r="L564"/>
      <c r="M564" s="1"/>
      <c r="N564" s="1"/>
      <c r="O564" s="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</row>
    <row r="565" spans="8:39" x14ac:dyDescent="0.25">
      <c r="H565"/>
      <c r="L565"/>
      <c r="M565" s="1"/>
      <c r="N565" s="1"/>
      <c r="O565" s="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</row>
    <row r="566" spans="8:39" x14ac:dyDescent="0.25">
      <c r="H566"/>
      <c r="L566"/>
      <c r="M566" s="1"/>
      <c r="N566" s="1"/>
      <c r="O566" s="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</row>
    <row r="567" spans="8:39" x14ac:dyDescent="0.25">
      <c r="H567"/>
      <c r="L567"/>
      <c r="M567" s="1"/>
      <c r="N567" s="1"/>
      <c r="O567" s="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</row>
    <row r="568" spans="8:39" x14ac:dyDescent="0.25">
      <c r="H568"/>
      <c r="L568"/>
      <c r="M568" s="1"/>
      <c r="N568" s="1"/>
      <c r="O568" s="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</row>
    <row r="569" spans="8:39" x14ac:dyDescent="0.25">
      <c r="H569"/>
      <c r="L569"/>
      <c r="M569" s="1"/>
      <c r="N569" s="1"/>
      <c r="O569" s="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</row>
    <row r="570" spans="8:39" x14ac:dyDescent="0.25">
      <c r="H570"/>
      <c r="L570"/>
      <c r="M570" s="1"/>
      <c r="N570" s="1"/>
      <c r="O570" s="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</row>
    <row r="571" spans="8:39" x14ac:dyDescent="0.25">
      <c r="H571"/>
      <c r="L571"/>
      <c r="M571" s="1"/>
      <c r="N571" s="1"/>
      <c r="O571" s="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</row>
    <row r="572" spans="8:39" x14ac:dyDescent="0.25">
      <c r="H572"/>
      <c r="L572"/>
      <c r="M572" s="1"/>
      <c r="N572" s="1"/>
      <c r="O572" s="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</row>
    <row r="573" spans="8:39" x14ac:dyDescent="0.25">
      <c r="H573"/>
      <c r="L573"/>
      <c r="M573" s="1"/>
      <c r="N573" s="1"/>
      <c r="O573" s="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</row>
    <row r="574" spans="8:39" x14ac:dyDescent="0.25">
      <c r="H574"/>
      <c r="L574"/>
      <c r="M574" s="1"/>
      <c r="N574" s="1"/>
      <c r="O574" s="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</row>
    <row r="575" spans="8:39" x14ac:dyDescent="0.25">
      <c r="H575"/>
      <c r="L575"/>
      <c r="M575" s="1"/>
      <c r="N575" s="1"/>
      <c r="O575" s="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</row>
    <row r="576" spans="8:39" x14ac:dyDescent="0.25">
      <c r="H576"/>
      <c r="L576"/>
      <c r="M576" s="1"/>
      <c r="N576" s="1"/>
      <c r="O576" s="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8:39" x14ac:dyDescent="0.25">
      <c r="H577"/>
      <c r="L577"/>
      <c r="M577" s="1"/>
      <c r="N577" s="1"/>
      <c r="O577" s="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</row>
    <row r="578" spans="8:39" x14ac:dyDescent="0.25">
      <c r="H578"/>
      <c r="L578"/>
      <c r="M578" s="1"/>
      <c r="N578" s="1"/>
      <c r="O578" s="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</row>
    <row r="579" spans="8:39" x14ac:dyDescent="0.25">
      <c r="H579"/>
      <c r="L579"/>
      <c r="M579" s="1"/>
      <c r="N579" s="1"/>
      <c r="O579" s="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</row>
    <row r="580" spans="8:39" x14ac:dyDescent="0.25">
      <c r="H580"/>
      <c r="L580"/>
      <c r="M580" s="1"/>
      <c r="N580" s="1"/>
      <c r="O580" s="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</row>
    <row r="581" spans="8:39" x14ac:dyDescent="0.25">
      <c r="H581"/>
      <c r="L581"/>
      <c r="M581" s="1"/>
      <c r="N581" s="1"/>
      <c r="O581" s="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</row>
    <row r="582" spans="8:39" x14ac:dyDescent="0.25">
      <c r="H582"/>
      <c r="L582"/>
      <c r="M582" s="1"/>
      <c r="N582" s="1"/>
      <c r="O582" s="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8:39" x14ac:dyDescent="0.25">
      <c r="H583"/>
      <c r="L583"/>
      <c r="M583" s="1"/>
      <c r="N583" s="1"/>
      <c r="O583" s="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</row>
    <row r="584" spans="8:39" x14ac:dyDescent="0.25">
      <c r="H584"/>
      <c r="L584"/>
      <c r="M584" s="1"/>
      <c r="N584" s="1"/>
      <c r="O584" s="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</row>
    <row r="585" spans="8:39" x14ac:dyDescent="0.25">
      <c r="H585"/>
      <c r="L585"/>
      <c r="M585" s="1"/>
      <c r="N585" s="1"/>
      <c r="O585" s="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</row>
    <row r="586" spans="8:39" x14ac:dyDescent="0.25">
      <c r="H586"/>
      <c r="L586"/>
      <c r="M586" s="1"/>
      <c r="N586" s="1"/>
      <c r="O586" s="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</row>
    <row r="587" spans="8:39" x14ac:dyDescent="0.25">
      <c r="H587"/>
      <c r="L587"/>
      <c r="M587" s="1"/>
      <c r="N587" s="1"/>
      <c r="O587" s="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</row>
    <row r="588" spans="8:39" x14ac:dyDescent="0.25">
      <c r="H588"/>
      <c r="L588"/>
      <c r="M588" s="1"/>
      <c r="N588" s="1"/>
      <c r="O588" s="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8:39" x14ac:dyDescent="0.25">
      <c r="H589"/>
      <c r="L589"/>
      <c r="M589" s="1"/>
      <c r="N589" s="1"/>
      <c r="O589" s="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</row>
    <row r="590" spans="8:39" x14ac:dyDescent="0.25">
      <c r="H590"/>
      <c r="L590"/>
      <c r="M590" s="1"/>
      <c r="N590" s="1"/>
      <c r="O590" s="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</row>
    <row r="591" spans="8:39" x14ac:dyDescent="0.25">
      <c r="H591"/>
      <c r="L591"/>
      <c r="M591" s="1"/>
      <c r="N591" s="1"/>
      <c r="O591" s="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</row>
    <row r="592" spans="8:39" x14ac:dyDescent="0.25">
      <c r="H592"/>
      <c r="L592"/>
      <c r="M592" s="1"/>
      <c r="N592" s="1"/>
      <c r="O592" s="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</row>
    <row r="593" spans="8:39" x14ac:dyDescent="0.25">
      <c r="H593"/>
      <c r="L593"/>
      <c r="M593" s="1"/>
      <c r="N593" s="1"/>
      <c r="O593" s="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</row>
    <row r="594" spans="8:39" x14ac:dyDescent="0.25">
      <c r="H594"/>
      <c r="L594"/>
      <c r="M594" s="1"/>
      <c r="N594" s="1"/>
      <c r="O594" s="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8:39" x14ac:dyDescent="0.25">
      <c r="H595"/>
      <c r="L595"/>
      <c r="M595" s="1"/>
      <c r="N595" s="1"/>
      <c r="O595" s="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</row>
    <row r="596" spans="8:39" x14ac:dyDescent="0.25">
      <c r="H596"/>
      <c r="L596"/>
      <c r="M596" s="1"/>
      <c r="N596" s="1"/>
      <c r="O596" s="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</row>
    <row r="597" spans="8:39" x14ac:dyDescent="0.25">
      <c r="H597"/>
      <c r="L597"/>
      <c r="M597" s="1"/>
      <c r="N597" s="1"/>
      <c r="O597" s="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8:39" x14ac:dyDescent="0.25">
      <c r="H598"/>
      <c r="L598"/>
      <c r="M598" s="1"/>
      <c r="N598" s="1"/>
      <c r="O598" s="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</row>
    <row r="599" spans="8:39" x14ac:dyDescent="0.25">
      <c r="H599"/>
      <c r="L599"/>
      <c r="M599" s="1"/>
      <c r="N599" s="1"/>
      <c r="O599" s="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</row>
    <row r="600" spans="8:39" x14ac:dyDescent="0.25">
      <c r="H600"/>
      <c r="L600"/>
      <c r="M600" s="1"/>
      <c r="N600" s="1"/>
      <c r="O600" s="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</row>
    <row r="601" spans="8:39" x14ac:dyDescent="0.25">
      <c r="H601"/>
      <c r="L601"/>
      <c r="M601" s="1"/>
      <c r="N601" s="1"/>
      <c r="O601" s="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</row>
    <row r="602" spans="8:39" x14ac:dyDescent="0.25">
      <c r="H602"/>
      <c r="L602"/>
      <c r="M602" s="1"/>
      <c r="N602" s="1"/>
      <c r="O602" s="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</row>
    <row r="603" spans="8:39" x14ac:dyDescent="0.25">
      <c r="H603"/>
      <c r="L603"/>
      <c r="M603" s="1"/>
      <c r="N603" s="1"/>
      <c r="O603" s="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</row>
    <row r="604" spans="8:39" x14ac:dyDescent="0.25">
      <c r="H604"/>
      <c r="L604"/>
      <c r="M604" s="1"/>
      <c r="N604" s="1"/>
      <c r="O604" s="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</row>
    <row r="605" spans="8:39" x14ac:dyDescent="0.25">
      <c r="H605"/>
      <c r="L605"/>
      <c r="M605" s="1"/>
      <c r="N605" s="1"/>
      <c r="O605" s="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</row>
    <row r="606" spans="8:39" x14ac:dyDescent="0.25">
      <c r="H606"/>
      <c r="L606"/>
      <c r="M606" s="1"/>
      <c r="N606" s="1"/>
      <c r="O606" s="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8:39" x14ac:dyDescent="0.25">
      <c r="H607"/>
      <c r="L607"/>
      <c r="M607" s="1"/>
      <c r="N607" s="1"/>
      <c r="O607" s="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</row>
    <row r="608" spans="8:39" x14ac:dyDescent="0.25">
      <c r="H608"/>
      <c r="L608"/>
      <c r="M608" s="1"/>
      <c r="N608" s="1"/>
      <c r="O608" s="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</row>
    <row r="609" spans="8:39" x14ac:dyDescent="0.25">
      <c r="H609"/>
      <c r="L609"/>
      <c r="M609" s="1"/>
      <c r="N609" s="1"/>
      <c r="O609" s="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  <row r="610" spans="8:39" x14ac:dyDescent="0.25">
      <c r="H610"/>
      <c r="L610"/>
      <c r="M610" s="1"/>
      <c r="N610" s="1"/>
      <c r="O610" s="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</row>
    <row r="611" spans="8:39" x14ac:dyDescent="0.25">
      <c r="H611"/>
      <c r="L611"/>
      <c r="M611" s="1"/>
      <c r="N611" s="1"/>
      <c r="O611" s="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</row>
    <row r="612" spans="8:39" x14ac:dyDescent="0.25">
      <c r="H612"/>
      <c r="L612"/>
      <c r="M612" s="1"/>
      <c r="N612" s="1"/>
      <c r="O612" s="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8:39" x14ac:dyDescent="0.25">
      <c r="H613"/>
      <c r="L613"/>
      <c r="M613" s="1"/>
      <c r="N613" s="1"/>
      <c r="O613" s="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</row>
    <row r="614" spans="8:39" x14ac:dyDescent="0.25">
      <c r="H614"/>
      <c r="L614"/>
      <c r="M614" s="1"/>
      <c r="N614" s="1"/>
      <c r="O614" s="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</row>
    <row r="615" spans="8:39" x14ac:dyDescent="0.25">
      <c r="H615"/>
      <c r="L615"/>
      <c r="M615" s="1"/>
      <c r="N615" s="1"/>
      <c r="O615" s="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8:39" x14ac:dyDescent="0.25">
      <c r="H616"/>
      <c r="L616"/>
      <c r="M616" s="1"/>
      <c r="N616" s="1"/>
      <c r="O616" s="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</row>
    <row r="617" spans="8:39" x14ac:dyDescent="0.25">
      <c r="H617"/>
      <c r="L617"/>
      <c r="M617" s="1"/>
      <c r="N617" s="1"/>
      <c r="O617" s="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</row>
    <row r="618" spans="8:39" x14ac:dyDescent="0.25">
      <c r="H618"/>
      <c r="L618"/>
      <c r="M618" s="1"/>
      <c r="N618" s="1"/>
      <c r="O618" s="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</row>
    <row r="619" spans="8:39" x14ac:dyDescent="0.25">
      <c r="H619"/>
      <c r="L619"/>
      <c r="M619" s="1"/>
      <c r="N619" s="1"/>
      <c r="O619" s="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</row>
    <row r="620" spans="8:39" x14ac:dyDescent="0.25">
      <c r="H620"/>
      <c r="L620"/>
      <c r="M620" s="1"/>
      <c r="N620" s="1"/>
      <c r="O620" s="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</row>
    <row r="621" spans="8:39" x14ac:dyDescent="0.25">
      <c r="H621"/>
      <c r="L621"/>
      <c r="M621" s="1"/>
      <c r="N621" s="1"/>
      <c r="O621" s="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</row>
    <row r="622" spans="8:39" x14ac:dyDescent="0.25">
      <c r="H622"/>
      <c r="L622"/>
      <c r="M622" s="1"/>
      <c r="N622" s="1"/>
      <c r="O622" s="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</row>
    <row r="623" spans="8:39" x14ac:dyDescent="0.25">
      <c r="H623"/>
      <c r="L623"/>
      <c r="M623" s="1"/>
      <c r="N623" s="1"/>
      <c r="O623" s="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</row>
    <row r="624" spans="8:39" x14ac:dyDescent="0.25">
      <c r="H624"/>
      <c r="L624"/>
      <c r="M624" s="1"/>
      <c r="N624" s="1"/>
      <c r="O624" s="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8:39" x14ac:dyDescent="0.25">
      <c r="H625"/>
      <c r="L625"/>
      <c r="M625" s="1"/>
      <c r="N625" s="1"/>
      <c r="O625" s="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</row>
    <row r="626" spans="8:39" x14ac:dyDescent="0.25">
      <c r="H626"/>
      <c r="L626"/>
      <c r="M626" s="1"/>
      <c r="N626" s="1"/>
      <c r="O626" s="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</row>
    <row r="627" spans="8:39" x14ac:dyDescent="0.25">
      <c r="H627"/>
      <c r="L627"/>
      <c r="M627" s="1"/>
      <c r="N627" s="1"/>
      <c r="O627" s="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8:39" x14ac:dyDescent="0.25">
      <c r="H628"/>
      <c r="L628"/>
      <c r="M628" s="1"/>
      <c r="N628" s="1"/>
      <c r="O628" s="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</row>
    <row r="629" spans="8:39" x14ac:dyDescent="0.25">
      <c r="H629"/>
      <c r="L629"/>
      <c r="M629" s="1"/>
      <c r="N629" s="1"/>
      <c r="O629" s="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</row>
    <row r="630" spans="8:39" x14ac:dyDescent="0.25">
      <c r="H630"/>
      <c r="L630"/>
      <c r="M630" s="1"/>
      <c r="N630" s="1"/>
      <c r="O630" s="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</row>
    <row r="631" spans="8:39" x14ac:dyDescent="0.25">
      <c r="H631"/>
      <c r="L631"/>
      <c r="M631" s="1"/>
      <c r="N631" s="1"/>
      <c r="O631" s="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</row>
    <row r="632" spans="8:39" x14ac:dyDescent="0.25">
      <c r="H632"/>
      <c r="L632"/>
      <c r="M632" s="1"/>
      <c r="N632" s="1"/>
      <c r="O632" s="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</row>
    <row r="633" spans="8:39" x14ac:dyDescent="0.25">
      <c r="H633"/>
      <c r="L633"/>
      <c r="M633" s="1"/>
      <c r="N633" s="1"/>
      <c r="O633" s="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</row>
    <row r="634" spans="8:39" x14ac:dyDescent="0.25">
      <c r="H634"/>
      <c r="L634"/>
      <c r="M634" s="1"/>
      <c r="N634" s="1"/>
      <c r="O634" s="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</row>
    <row r="635" spans="8:39" x14ac:dyDescent="0.25">
      <c r="H635"/>
      <c r="L635"/>
      <c r="M635" s="1"/>
      <c r="N635" s="1"/>
      <c r="O635" s="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</row>
    <row r="636" spans="8:39" x14ac:dyDescent="0.25">
      <c r="H636"/>
      <c r="L636"/>
      <c r="M636" s="1"/>
      <c r="N636" s="1"/>
      <c r="O636" s="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</row>
    <row r="637" spans="8:39" x14ac:dyDescent="0.25">
      <c r="H637"/>
      <c r="L637"/>
      <c r="M637" s="1"/>
      <c r="N637" s="1"/>
      <c r="O637" s="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</row>
    <row r="638" spans="8:39" x14ac:dyDescent="0.25">
      <c r="H638"/>
      <c r="L638"/>
      <c r="M638" s="1"/>
      <c r="N638" s="1"/>
      <c r="O638" s="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</row>
    <row r="639" spans="8:39" x14ac:dyDescent="0.25">
      <c r="H639"/>
      <c r="L639"/>
      <c r="M639" s="1"/>
      <c r="N639" s="1"/>
      <c r="O639" s="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8:39" x14ac:dyDescent="0.25">
      <c r="H640"/>
      <c r="L640"/>
      <c r="M640" s="1"/>
      <c r="N640" s="1"/>
      <c r="O640" s="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</row>
    <row r="641" spans="8:39" x14ac:dyDescent="0.25">
      <c r="H641"/>
      <c r="L641"/>
      <c r="M641" s="1"/>
      <c r="N641" s="1"/>
      <c r="O641" s="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</row>
    <row r="642" spans="8:39" x14ac:dyDescent="0.25">
      <c r="H642"/>
      <c r="L642"/>
      <c r="M642" s="1"/>
      <c r="N642" s="1"/>
      <c r="O642" s="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8:39" x14ac:dyDescent="0.25">
      <c r="H643"/>
      <c r="L643"/>
      <c r="M643" s="1"/>
      <c r="N643" s="1"/>
      <c r="O643" s="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</row>
    <row r="644" spans="8:39" x14ac:dyDescent="0.25">
      <c r="H644"/>
      <c r="L644"/>
      <c r="M644" s="1"/>
      <c r="N644" s="1"/>
      <c r="O644" s="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</row>
    <row r="645" spans="8:39" x14ac:dyDescent="0.25">
      <c r="H645"/>
      <c r="L645"/>
      <c r="M645" s="1"/>
      <c r="N645" s="1"/>
      <c r="O645" s="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</row>
    <row r="646" spans="8:39" x14ac:dyDescent="0.25">
      <c r="H646"/>
      <c r="L646"/>
      <c r="M646" s="1"/>
      <c r="N646" s="1"/>
      <c r="O646" s="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</row>
    <row r="647" spans="8:39" x14ac:dyDescent="0.25">
      <c r="H647"/>
      <c r="L647"/>
      <c r="M647" s="1"/>
      <c r="N647" s="1"/>
      <c r="O647" s="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</row>
    <row r="648" spans="8:39" x14ac:dyDescent="0.25">
      <c r="H648"/>
      <c r="L648"/>
      <c r="M648" s="1"/>
      <c r="N648" s="1"/>
      <c r="O648" s="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</row>
    <row r="649" spans="8:39" x14ac:dyDescent="0.25">
      <c r="H649"/>
      <c r="L649"/>
      <c r="M649" s="1"/>
      <c r="N649" s="1"/>
      <c r="O649" s="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</row>
    <row r="650" spans="8:39" x14ac:dyDescent="0.25">
      <c r="H650"/>
      <c r="L650"/>
      <c r="M650" s="1"/>
      <c r="N650" s="1"/>
      <c r="O650" s="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</row>
    <row r="651" spans="8:39" x14ac:dyDescent="0.25">
      <c r="H651"/>
      <c r="L651"/>
      <c r="M651" s="1"/>
      <c r="N651" s="1"/>
      <c r="O651" s="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8:39" x14ac:dyDescent="0.25">
      <c r="H652"/>
      <c r="L652"/>
      <c r="M652" s="1"/>
      <c r="N652" s="1"/>
      <c r="O652" s="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</row>
    <row r="653" spans="8:39" x14ac:dyDescent="0.25">
      <c r="H653"/>
      <c r="L653"/>
      <c r="M653" s="1"/>
      <c r="N653" s="1"/>
      <c r="O653" s="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</row>
    <row r="654" spans="8:39" x14ac:dyDescent="0.25">
      <c r="H654"/>
      <c r="L654"/>
      <c r="M654" s="1"/>
      <c r="N654" s="1"/>
      <c r="O654" s="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8:39" x14ac:dyDescent="0.25">
      <c r="H655"/>
      <c r="L655"/>
      <c r="M655" s="1"/>
      <c r="N655" s="1"/>
      <c r="O655" s="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</row>
    <row r="656" spans="8:39" x14ac:dyDescent="0.25">
      <c r="H656"/>
      <c r="L656"/>
      <c r="M656" s="1"/>
      <c r="N656" s="1"/>
      <c r="O656" s="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</row>
    <row r="657" spans="8:39" x14ac:dyDescent="0.25">
      <c r="H657"/>
      <c r="L657"/>
      <c r="M657" s="1"/>
      <c r="N657" s="1"/>
      <c r="O657" s="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</row>
    <row r="658" spans="8:39" x14ac:dyDescent="0.25">
      <c r="H658"/>
      <c r="L658"/>
      <c r="M658" s="1"/>
      <c r="N658" s="1"/>
      <c r="O658" s="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</row>
    <row r="659" spans="8:39" x14ac:dyDescent="0.25">
      <c r="H659"/>
      <c r="L659"/>
      <c r="M659" s="1"/>
      <c r="N659" s="1"/>
      <c r="O659" s="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</row>
    <row r="660" spans="8:39" x14ac:dyDescent="0.25">
      <c r="H660"/>
      <c r="L660"/>
      <c r="M660" s="1"/>
      <c r="N660" s="1"/>
      <c r="O660" s="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8:39" x14ac:dyDescent="0.25">
      <c r="H661"/>
      <c r="L661"/>
      <c r="M661" s="1"/>
      <c r="N661" s="1"/>
      <c r="O661" s="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</row>
    <row r="662" spans="8:39" x14ac:dyDescent="0.25">
      <c r="H662"/>
      <c r="L662"/>
      <c r="M662" s="1"/>
      <c r="N662" s="1"/>
      <c r="O662" s="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</row>
    <row r="663" spans="8:39" x14ac:dyDescent="0.25">
      <c r="H663"/>
      <c r="L663"/>
      <c r="M663" s="1"/>
      <c r="N663" s="1"/>
      <c r="O663" s="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</row>
    <row r="664" spans="8:39" x14ac:dyDescent="0.25">
      <c r="H664"/>
      <c r="L664"/>
      <c r="M664" s="1"/>
      <c r="N664" s="1"/>
      <c r="O664" s="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</row>
    <row r="665" spans="8:39" x14ac:dyDescent="0.25">
      <c r="H665"/>
      <c r="L665"/>
      <c r="M665" s="1"/>
      <c r="N665" s="1"/>
      <c r="O665" s="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</row>
    <row r="666" spans="8:39" x14ac:dyDescent="0.25">
      <c r="H666"/>
      <c r="L666"/>
      <c r="M666" s="1"/>
      <c r="N666" s="1"/>
      <c r="O666" s="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8:39" x14ac:dyDescent="0.25">
      <c r="H667"/>
      <c r="L667"/>
      <c r="M667" s="1"/>
      <c r="N667" s="1"/>
      <c r="O667" s="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</row>
    <row r="668" spans="8:39" x14ac:dyDescent="0.25">
      <c r="H668"/>
      <c r="L668"/>
      <c r="M668" s="1"/>
      <c r="N668" s="1"/>
      <c r="O668" s="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</row>
    <row r="669" spans="8:39" x14ac:dyDescent="0.25">
      <c r="H669"/>
      <c r="L669"/>
      <c r="M669" s="1"/>
      <c r="N669" s="1"/>
      <c r="O669" s="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</row>
    <row r="670" spans="8:39" x14ac:dyDescent="0.25">
      <c r="H670"/>
      <c r="L670"/>
      <c r="M670" s="1"/>
      <c r="N670" s="1"/>
      <c r="O670" s="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</row>
    <row r="671" spans="8:39" x14ac:dyDescent="0.25">
      <c r="H671"/>
      <c r="L671"/>
      <c r="M671" s="1"/>
      <c r="N671" s="1"/>
      <c r="O671" s="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</row>
    <row r="672" spans="8:39" x14ac:dyDescent="0.25">
      <c r="H672"/>
      <c r="L672"/>
      <c r="M672" s="1"/>
      <c r="N672" s="1"/>
      <c r="O672" s="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8:39" x14ac:dyDescent="0.25">
      <c r="H673"/>
      <c r="L673"/>
      <c r="M673" s="1"/>
      <c r="N673" s="1"/>
      <c r="O673" s="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</row>
    <row r="674" spans="8:39" x14ac:dyDescent="0.25">
      <c r="H674"/>
      <c r="L674"/>
      <c r="M674" s="1"/>
      <c r="N674" s="1"/>
      <c r="O674" s="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</row>
    <row r="675" spans="8:39" x14ac:dyDescent="0.25">
      <c r="H675"/>
      <c r="L675"/>
      <c r="M675" s="1"/>
      <c r="N675" s="1"/>
      <c r="O675" s="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8:39" x14ac:dyDescent="0.25">
      <c r="H676"/>
      <c r="L676"/>
      <c r="M676" s="1"/>
      <c r="N676" s="1"/>
      <c r="O676" s="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</row>
    <row r="677" spans="8:39" x14ac:dyDescent="0.25">
      <c r="H677"/>
      <c r="L677"/>
      <c r="M677" s="1"/>
      <c r="N677" s="1"/>
      <c r="O677" s="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</row>
    <row r="678" spans="8:39" x14ac:dyDescent="0.25">
      <c r="H678"/>
      <c r="L678"/>
      <c r="M678" s="1"/>
      <c r="N678" s="1"/>
      <c r="O678" s="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</row>
    <row r="679" spans="8:39" x14ac:dyDescent="0.25">
      <c r="H679"/>
      <c r="L679"/>
      <c r="M679" s="1"/>
      <c r="N679" s="1"/>
      <c r="O679" s="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</row>
    <row r="680" spans="8:39" x14ac:dyDescent="0.25">
      <c r="H680"/>
      <c r="L680"/>
      <c r="M680" s="1"/>
      <c r="N680" s="1"/>
      <c r="O680" s="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</row>
    <row r="681" spans="8:39" x14ac:dyDescent="0.25">
      <c r="H681"/>
      <c r="L681"/>
      <c r="M681" s="1"/>
      <c r="N681" s="1"/>
      <c r="O681" s="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8:39" x14ac:dyDescent="0.25">
      <c r="H682"/>
      <c r="L682"/>
      <c r="M682" s="1"/>
      <c r="N682" s="1"/>
      <c r="O682" s="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</row>
    <row r="683" spans="8:39" x14ac:dyDescent="0.25">
      <c r="H683"/>
      <c r="L683"/>
      <c r="M683" s="1"/>
      <c r="N683" s="1"/>
      <c r="O683" s="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</row>
    <row r="684" spans="8:39" x14ac:dyDescent="0.25">
      <c r="H684"/>
      <c r="L684"/>
      <c r="M684" s="1"/>
      <c r="N684" s="1"/>
      <c r="O684" s="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</row>
    <row r="685" spans="8:39" x14ac:dyDescent="0.25">
      <c r="H685"/>
      <c r="L685"/>
      <c r="M685" s="1"/>
      <c r="N685" s="1"/>
      <c r="O685" s="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</row>
    <row r="686" spans="8:39" x14ac:dyDescent="0.25">
      <c r="H686"/>
      <c r="L686"/>
      <c r="M686" s="1"/>
      <c r="N686" s="1"/>
      <c r="O686" s="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</row>
    <row r="687" spans="8:39" x14ac:dyDescent="0.25">
      <c r="H687"/>
      <c r="L687"/>
      <c r="M687" s="1"/>
      <c r="N687" s="1"/>
      <c r="O687" s="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</row>
    <row r="688" spans="8:39" x14ac:dyDescent="0.25">
      <c r="H688"/>
      <c r="L688"/>
      <c r="M688" s="1"/>
      <c r="N688" s="1"/>
      <c r="O688" s="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</row>
    <row r="689" spans="8:39" x14ac:dyDescent="0.25">
      <c r="H689"/>
      <c r="L689"/>
      <c r="M689" s="1"/>
      <c r="N689" s="1"/>
      <c r="O689" s="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</row>
    <row r="690" spans="8:39" x14ac:dyDescent="0.25">
      <c r="H690"/>
      <c r="L690"/>
      <c r="M690" s="1"/>
      <c r="N690" s="1"/>
      <c r="O690" s="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8:39" x14ac:dyDescent="0.25">
      <c r="H691"/>
      <c r="L691"/>
      <c r="M691" s="1"/>
      <c r="N691" s="1"/>
      <c r="O691" s="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</row>
    <row r="692" spans="8:39" x14ac:dyDescent="0.25">
      <c r="H692"/>
      <c r="L692"/>
      <c r="M692" s="1"/>
      <c r="N692" s="1"/>
      <c r="O692" s="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</row>
    <row r="693" spans="8:39" x14ac:dyDescent="0.25">
      <c r="H693"/>
      <c r="L693"/>
      <c r="M693" s="1"/>
      <c r="N693" s="1"/>
      <c r="O693" s="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</row>
    <row r="694" spans="8:39" x14ac:dyDescent="0.25">
      <c r="H694"/>
      <c r="L694"/>
      <c r="M694" s="1"/>
      <c r="N694" s="1"/>
      <c r="O694" s="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</row>
    <row r="695" spans="8:39" x14ac:dyDescent="0.25">
      <c r="H695"/>
      <c r="L695"/>
      <c r="M695" s="1"/>
      <c r="N695" s="1"/>
      <c r="O695" s="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</row>
    <row r="696" spans="8:39" x14ac:dyDescent="0.25">
      <c r="H696"/>
      <c r="L696"/>
      <c r="M696" s="1"/>
      <c r="N696" s="1"/>
      <c r="O696" s="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</row>
    <row r="697" spans="8:39" x14ac:dyDescent="0.25">
      <c r="H697"/>
      <c r="L697"/>
      <c r="M697" s="1"/>
      <c r="N697" s="1"/>
      <c r="O697" s="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</row>
    <row r="698" spans="8:39" x14ac:dyDescent="0.25">
      <c r="H698"/>
      <c r="L698"/>
      <c r="M698" s="1"/>
      <c r="N698" s="1"/>
      <c r="O698" s="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</row>
    <row r="699" spans="8:39" x14ac:dyDescent="0.25">
      <c r="H699"/>
      <c r="L699"/>
      <c r="M699" s="1"/>
      <c r="N699" s="1"/>
      <c r="O699" s="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</row>
    <row r="700" spans="8:39" x14ac:dyDescent="0.25">
      <c r="H700"/>
      <c r="L700"/>
      <c r="M700" s="1"/>
      <c r="N700" s="1"/>
      <c r="O700" s="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</row>
    <row r="701" spans="8:39" x14ac:dyDescent="0.25">
      <c r="H701"/>
      <c r="L701"/>
      <c r="M701" s="1"/>
      <c r="N701" s="1"/>
      <c r="O701" s="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</row>
    <row r="702" spans="8:39" x14ac:dyDescent="0.25">
      <c r="H702"/>
      <c r="L702"/>
      <c r="M702" s="1"/>
      <c r="N702" s="1"/>
      <c r="O702" s="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</row>
    <row r="703" spans="8:39" x14ac:dyDescent="0.25">
      <c r="H703"/>
      <c r="L703"/>
      <c r="M703" s="1"/>
      <c r="N703" s="1"/>
      <c r="O703" s="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</row>
    <row r="704" spans="8:39" x14ac:dyDescent="0.25">
      <c r="H704"/>
      <c r="L704"/>
      <c r="M704" s="1"/>
      <c r="N704" s="1"/>
      <c r="O704" s="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</row>
    <row r="705" spans="8:39" x14ac:dyDescent="0.25">
      <c r="H705"/>
      <c r="L705"/>
      <c r="M705" s="1"/>
      <c r="N705" s="1"/>
      <c r="O705" s="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</row>
    <row r="706" spans="8:39" x14ac:dyDescent="0.25">
      <c r="H706"/>
      <c r="L706"/>
      <c r="M706" s="1"/>
      <c r="N706" s="1"/>
      <c r="O706" s="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</row>
    <row r="707" spans="8:39" x14ac:dyDescent="0.25">
      <c r="H707"/>
      <c r="L707"/>
      <c r="M707" s="1"/>
      <c r="N707" s="1"/>
      <c r="O707" s="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</row>
    <row r="708" spans="8:39" x14ac:dyDescent="0.25">
      <c r="H708"/>
      <c r="L708"/>
      <c r="M708" s="1"/>
      <c r="N708" s="1"/>
      <c r="O708" s="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</row>
    <row r="709" spans="8:39" x14ac:dyDescent="0.25">
      <c r="H709"/>
      <c r="L709"/>
      <c r="M709" s="1"/>
      <c r="N709" s="1"/>
      <c r="O709" s="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</row>
    <row r="710" spans="8:39" x14ac:dyDescent="0.25">
      <c r="H710"/>
      <c r="L710"/>
      <c r="M710" s="1"/>
      <c r="N710" s="1"/>
      <c r="O710" s="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</row>
    <row r="711" spans="8:39" x14ac:dyDescent="0.25">
      <c r="H711"/>
      <c r="L711"/>
      <c r="M711" s="1"/>
      <c r="N711" s="1"/>
      <c r="O711" s="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</row>
    <row r="712" spans="8:39" x14ac:dyDescent="0.25">
      <c r="H712"/>
      <c r="L712"/>
      <c r="M712" s="1"/>
      <c r="N712" s="1"/>
      <c r="O712" s="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</row>
    <row r="713" spans="8:39" x14ac:dyDescent="0.25">
      <c r="H713"/>
      <c r="L713"/>
      <c r="M713" s="1"/>
      <c r="N713" s="1"/>
      <c r="O713" s="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</row>
    <row r="714" spans="8:39" x14ac:dyDescent="0.25">
      <c r="H714"/>
      <c r="L714"/>
      <c r="M714" s="1"/>
      <c r="N714" s="1"/>
      <c r="O714" s="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</row>
    <row r="715" spans="8:39" x14ac:dyDescent="0.25">
      <c r="H715"/>
      <c r="L715"/>
      <c r="M715" s="1"/>
      <c r="N715" s="1"/>
      <c r="O715" s="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</row>
    <row r="716" spans="8:39" x14ac:dyDescent="0.25">
      <c r="H716"/>
      <c r="L716"/>
      <c r="M716" s="1"/>
      <c r="N716" s="1"/>
      <c r="O716" s="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</row>
    <row r="717" spans="8:39" x14ac:dyDescent="0.25">
      <c r="H717"/>
      <c r="L717"/>
      <c r="M717" s="1"/>
      <c r="N717" s="1"/>
      <c r="O717" s="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</row>
    <row r="718" spans="8:39" x14ac:dyDescent="0.25">
      <c r="H718"/>
      <c r="L718"/>
      <c r="M718" s="1"/>
      <c r="N718" s="1"/>
      <c r="O718" s="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</row>
    <row r="719" spans="8:39" x14ac:dyDescent="0.25">
      <c r="H719"/>
      <c r="L719"/>
      <c r="M719" s="1"/>
      <c r="N719" s="1"/>
      <c r="O719" s="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</row>
    <row r="720" spans="8:39" x14ac:dyDescent="0.25">
      <c r="H720"/>
      <c r="L720"/>
      <c r="M720" s="1"/>
      <c r="N720" s="1"/>
      <c r="O720" s="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</row>
    <row r="721" spans="8:39" x14ac:dyDescent="0.25">
      <c r="H721"/>
      <c r="L721"/>
      <c r="M721" s="1"/>
      <c r="N721" s="1"/>
      <c r="O721" s="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</row>
    <row r="722" spans="8:39" x14ac:dyDescent="0.25">
      <c r="H722"/>
      <c r="L722"/>
      <c r="M722" s="1"/>
      <c r="N722" s="1"/>
      <c r="O722" s="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</row>
    <row r="723" spans="8:39" x14ac:dyDescent="0.25">
      <c r="H723"/>
      <c r="L723"/>
      <c r="M723" s="1"/>
      <c r="N723" s="1"/>
      <c r="O723" s="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</row>
    <row r="724" spans="8:39" x14ac:dyDescent="0.25">
      <c r="H724"/>
      <c r="L724"/>
      <c r="M724" s="1"/>
      <c r="N724" s="1"/>
      <c r="O724" s="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</row>
    <row r="725" spans="8:39" x14ac:dyDescent="0.25">
      <c r="H725"/>
      <c r="L725"/>
      <c r="M725" s="1"/>
      <c r="N725" s="1"/>
      <c r="O725" s="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</row>
    <row r="726" spans="8:39" x14ac:dyDescent="0.25">
      <c r="H726"/>
      <c r="L726"/>
      <c r="M726" s="1"/>
      <c r="N726" s="1"/>
      <c r="O726" s="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</row>
    <row r="727" spans="8:39" x14ac:dyDescent="0.25">
      <c r="H727"/>
      <c r="L727"/>
      <c r="M727" s="1"/>
      <c r="N727" s="1"/>
      <c r="O727" s="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</row>
    <row r="728" spans="8:39" x14ac:dyDescent="0.25">
      <c r="H728"/>
      <c r="L728"/>
      <c r="M728" s="1"/>
      <c r="N728" s="1"/>
      <c r="O728" s="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</row>
    <row r="729" spans="8:39" x14ac:dyDescent="0.25">
      <c r="H729"/>
      <c r="L729"/>
      <c r="M729" s="1"/>
      <c r="N729" s="1"/>
      <c r="O729" s="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</row>
    <row r="730" spans="8:39" x14ac:dyDescent="0.25">
      <c r="H730"/>
      <c r="L730"/>
      <c r="M730" s="1"/>
      <c r="N730" s="1"/>
      <c r="O730" s="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</row>
    <row r="731" spans="8:39" x14ac:dyDescent="0.25">
      <c r="H731"/>
      <c r="L731"/>
      <c r="M731" s="1"/>
      <c r="N731" s="1"/>
      <c r="O731" s="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</row>
    <row r="732" spans="8:39" x14ac:dyDescent="0.25">
      <c r="H732"/>
      <c r="L732"/>
      <c r="M732" s="1"/>
      <c r="N732" s="1"/>
      <c r="O732" s="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</row>
    <row r="733" spans="8:39" x14ac:dyDescent="0.25">
      <c r="H733"/>
      <c r="L733"/>
      <c r="M733" s="1"/>
      <c r="N733" s="1"/>
      <c r="O733" s="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</row>
    <row r="734" spans="8:39" x14ac:dyDescent="0.25">
      <c r="H734"/>
      <c r="L734"/>
      <c r="M734" s="1"/>
      <c r="N734" s="1"/>
      <c r="O734" s="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</row>
    <row r="735" spans="8:39" x14ac:dyDescent="0.25">
      <c r="H735"/>
      <c r="L735"/>
      <c r="M735" s="1"/>
      <c r="N735" s="1"/>
      <c r="O735" s="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</row>
    <row r="736" spans="8:39" x14ac:dyDescent="0.25">
      <c r="H736"/>
      <c r="L736"/>
      <c r="M736" s="1"/>
      <c r="N736" s="1"/>
      <c r="O736" s="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</row>
    <row r="737" spans="8:39" x14ac:dyDescent="0.25">
      <c r="H737"/>
      <c r="L737"/>
      <c r="M737" s="1"/>
      <c r="N737" s="1"/>
      <c r="O737" s="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</row>
    <row r="738" spans="8:39" x14ac:dyDescent="0.25">
      <c r="H738"/>
      <c r="L738"/>
      <c r="M738" s="1"/>
      <c r="N738" s="1"/>
      <c r="O738" s="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</row>
    <row r="739" spans="8:39" x14ac:dyDescent="0.25">
      <c r="H739"/>
      <c r="L739"/>
      <c r="M739" s="1"/>
      <c r="N739" s="1"/>
      <c r="O739" s="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</row>
    <row r="740" spans="8:39" x14ac:dyDescent="0.25">
      <c r="H740"/>
      <c r="L740"/>
      <c r="M740" s="1"/>
      <c r="N740" s="1"/>
      <c r="O740" s="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</row>
    <row r="741" spans="8:39" x14ac:dyDescent="0.25">
      <c r="H741"/>
      <c r="L741"/>
      <c r="M741" s="1"/>
      <c r="N741" s="1"/>
      <c r="O741" s="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</row>
    <row r="742" spans="8:39" x14ac:dyDescent="0.25">
      <c r="H742"/>
      <c r="L742"/>
      <c r="M742" s="1"/>
      <c r="N742" s="1"/>
      <c r="O742" s="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</row>
    <row r="743" spans="8:39" x14ac:dyDescent="0.25">
      <c r="H743"/>
      <c r="L743"/>
      <c r="M743" s="1"/>
      <c r="N743" s="1"/>
      <c r="O743" s="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</row>
    <row r="744" spans="8:39" x14ac:dyDescent="0.25">
      <c r="H744"/>
      <c r="L744"/>
      <c r="M744" s="1"/>
      <c r="N744" s="1"/>
      <c r="O744" s="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</row>
    <row r="745" spans="8:39" x14ac:dyDescent="0.25">
      <c r="H745"/>
      <c r="L745"/>
      <c r="M745" s="1"/>
      <c r="N745" s="1"/>
      <c r="O745" s="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</row>
    <row r="746" spans="8:39" x14ac:dyDescent="0.25">
      <c r="H746"/>
      <c r="L746"/>
      <c r="M746" s="1"/>
      <c r="N746" s="1"/>
      <c r="O746" s="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</row>
    <row r="747" spans="8:39" x14ac:dyDescent="0.25">
      <c r="H747"/>
      <c r="L747"/>
      <c r="M747" s="1"/>
      <c r="N747" s="1"/>
      <c r="O747" s="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</row>
    <row r="748" spans="8:39" x14ac:dyDescent="0.25">
      <c r="H748"/>
      <c r="L748"/>
      <c r="M748" s="1"/>
      <c r="N748" s="1"/>
      <c r="O748" s="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</row>
    <row r="749" spans="8:39" x14ac:dyDescent="0.25">
      <c r="H749"/>
      <c r="L749"/>
      <c r="M749" s="1"/>
      <c r="N749" s="1"/>
      <c r="O749" s="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</row>
    <row r="750" spans="8:39" x14ac:dyDescent="0.25">
      <c r="H750"/>
      <c r="L750"/>
      <c r="M750" s="1"/>
      <c r="N750" s="1"/>
      <c r="O750" s="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</row>
    <row r="751" spans="8:39" x14ac:dyDescent="0.25">
      <c r="H751"/>
      <c r="L751"/>
      <c r="M751" s="1"/>
      <c r="N751" s="1"/>
      <c r="O751" s="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</row>
    <row r="752" spans="8:39" x14ac:dyDescent="0.25">
      <c r="H752"/>
      <c r="L752"/>
      <c r="M752" s="1"/>
      <c r="N752" s="1"/>
      <c r="O752" s="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</row>
    <row r="753" spans="8:39" x14ac:dyDescent="0.25">
      <c r="H753"/>
      <c r="L753"/>
      <c r="M753" s="1"/>
      <c r="N753" s="1"/>
      <c r="O753" s="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</row>
    <row r="754" spans="8:39" x14ac:dyDescent="0.25">
      <c r="H754"/>
      <c r="L754"/>
      <c r="M754" s="1"/>
      <c r="N754" s="1"/>
      <c r="O754" s="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</row>
    <row r="755" spans="8:39" x14ac:dyDescent="0.25">
      <c r="H755"/>
      <c r="L755"/>
      <c r="M755" s="1"/>
      <c r="N755" s="1"/>
      <c r="O755" s="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</row>
    <row r="756" spans="8:39" x14ac:dyDescent="0.25">
      <c r="H756"/>
      <c r="L756"/>
      <c r="M756" s="1"/>
      <c r="N756" s="1"/>
      <c r="O756" s="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</row>
    <row r="757" spans="8:39" x14ac:dyDescent="0.25">
      <c r="H757"/>
      <c r="L757"/>
      <c r="M757" s="1"/>
      <c r="N757" s="1"/>
      <c r="O757" s="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</row>
    <row r="758" spans="8:39" x14ac:dyDescent="0.25">
      <c r="H758"/>
      <c r="L758"/>
      <c r="M758" s="1"/>
      <c r="N758" s="1"/>
      <c r="O758" s="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</row>
    <row r="759" spans="8:39" x14ac:dyDescent="0.25">
      <c r="H759"/>
      <c r="L759"/>
      <c r="M759" s="1"/>
      <c r="N759" s="1"/>
      <c r="O759" s="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</row>
    <row r="760" spans="8:39" x14ac:dyDescent="0.25">
      <c r="H760"/>
      <c r="L760"/>
      <c r="M760" s="1"/>
      <c r="N760" s="1"/>
      <c r="O760" s="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</row>
    <row r="761" spans="8:39" x14ac:dyDescent="0.25">
      <c r="H761"/>
      <c r="L761"/>
      <c r="M761" s="1"/>
      <c r="N761" s="1"/>
      <c r="O761" s="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</row>
    <row r="762" spans="8:39" x14ac:dyDescent="0.25">
      <c r="H762"/>
      <c r="L762"/>
      <c r="M762" s="1"/>
      <c r="N762" s="1"/>
      <c r="O762" s="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</row>
    <row r="763" spans="8:39" x14ac:dyDescent="0.25">
      <c r="H763"/>
      <c r="L763"/>
      <c r="M763" s="1"/>
      <c r="N763" s="1"/>
      <c r="O763" s="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</row>
    <row r="764" spans="8:39" x14ac:dyDescent="0.25">
      <c r="H764"/>
      <c r="L764"/>
      <c r="M764" s="1"/>
      <c r="N764" s="1"/>
      <c r="O764" s="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</row>
    <row r="765" spans="8:39" x14ac:dyDescent="0.25">
      <c r="H765"/>
      <c r="L765"/>
      <c r="M765" s="1"/>
      <c r="N765" s="1"/>
      <c r="O765" s="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</row>
    <row r="766" spans="8:39" x14ac:dyDescent="0.25">
      <c r="H766"/>
      <c r="L766"/>
      <c r="M766" s="1"/>
      <c r="N766" s="1"/>
      <c r="O766" s="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</row>
    <row r="767" spans="8:39" x14ac:dyDescent="0.25">
      <c r="H767"/>
      <c r="L767"/>
      <c r="M767" s="1"/>
      <c r="N767" s="1"/>
      <c r="O767" s="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</row>
    <row r="768" spans="8:39" x14ac:dyDescent="0.25">
      <c r="H768"/>
      <c r="L768"/>
      <c r="M768" s="1"/>
      <c r="N768" s="1"/>
      <c r="O768" s="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</row>
    <row r="769" spans="8:39" x14ac:dyDescent="0.25">
      <c r="H769"/>
      <c r="L769"/>
      <c r="M769" s="1"/>
      <c r="N769" s="1"/>
      <c r="O769" s="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</row>
    <row r="770" spans="8:39" x14ac:dyDescent="0.25">
      <c r="H770"/>
      <c r="L770"/>
      <c r="M770" s="1"/>
      <c r="N770" s="1"/>
      <c r="O770" s="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</row>
    <row r="771" spans="8:39" x14ac:dyDescent="0.25">
      <c r="H771"/>
      <c r="L771"/>
      <c r="M771" s="1"/>
      <c r="N771" s="1"/>
      <c r="O771" s="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</row>
    <row r="772" spans="8:39" x14ac:dyDescent="0.25">
      <c r="H772"/>
      <c r="L772"/>
      <c r="M772" s="1"/>
      <c r="N772" s="1"/>
      <c r="O772" s="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</row>
    <row r="773" spans="8:39" x14ac:dyDescent="0.25">
      <c r="H773"/>
      <c r="L773"/>
      <c r="M773" s="1"/>
      <c r="N773" s="1"/>
      <c r="O773" s="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</row>
    <row r="774" spans="8:39" x14ac:dyDescent="0.25">
      <c r="H774"/>
      <c r="L774"/>
      <c r="M774" s="1"/>
      <c r="N774" s="1"/>
      <c r="O774" s="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</row>
    <row r="775" spans="8:39" x14ac:dyDescent="0.25">
      <c r="H775"/>
      <c r="L775"/>
      <c r="M775" s="1"/>
      <c r="N775" s="1"/>
      <c r="O775" s="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</row>
    <row r="776" spans="8:39" x14ac:dyDescent="0.25">
      <c r="H776"/>
      <c r="L776"/>
      <c r="M776" s="1"/>
      <c r="N776" s="1"/>
      <c r="O776" s="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</row>
    <row r="777" spans="8:39" x14ac:dyDescent="0.25">
      <c r="H777"/>
      <c r="L777"/>
      <c r="M777" s="1"/>
      <c r="N777" s="1"/>
      <c r="O777" s="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</row>
    <row r="778" spans="8:39" x14ac:dyDescent="0.25">
      <c r="H778"/>
      <c r="L778"/>
      <c r="M778" s="1"/>
      <c r="N778" s="1"/>
      <c r="O778" s="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</row>
    <row r="779" spans="8:39" x14ac:dyDescent="0.25">
      <c r="H779"/>
      <c r="L779"/>
      <c r="M779" s="1"/>
      <c r="N779" s="1"/>
      <c r="O779" s="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</row>
    <row r="780" spans="8:39" x14ac:dyDescent="0.25">
      <c r="H780"/>
      <c r="L780"/>
      <c r="M780" s="1"/>
      <c r="N780" s="1"/>
      <c r="O780" s="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</row>
    <row r="781" spans="8:39" x14ac:dyDescent="0.25">
      <c r="H781"/>
      <c r="L781"/>
      <c r="M781" s="1"/>
      <c r="N781" s="1"/>
      <c r="O781" s="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</row>
    <row r="782" spans="8:39" x14ac:dyDescent="0.25">
      <c r="H782"/>
      <c r="L782"/>
      <c r="M782" s="1"/>
      <c r="N782" s="1"/>
      <c r="O782" s="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</row>
    <row r="783" spans="8:39" x14ac:dyDescent="0.25">
      <c r="H783"/>
      <c r="L783"/>
      <c r="M783" s="1"/>
      <c r="N783" s="1"/>
      <c r="O783" s="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</row>
    <row r="784" spans="8:39" x14ac:dyDescent="0.25">
      <c r="H784"/>
      <c r="L784"/>
      <c r="M784" s="1"/>
      <c r="N784" s="1"/>
      <c r="O784" s="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</row>
    <row r="785" spans="8:39" x14ac:dyDescent="0.25">
      <c r="H785"/>
      <c r="L785"/>
      <c r="M785" s="1"/>
      <c r="N785" s="1"/>
      <c r="O785" s="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</row>
    <row r="786" spans="8:39" x14ac:dyDescent="0.25">
      <c r="H786"/>
      <c r="L786"/>
      <c r="M786" s="1"/>
      <c r="N786" s="1"/>
      <c r="O786" s="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</row>
    <row r="787" spans="8:39" x14ac:dyDescent="0.25">
      <c r="H787"/>
      <c r="L787"/>
      <c r="M787" s="1"/>
      <c r="N787" s="1"/>
      <c r="O787" s="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</row>
    <row r="788" spans="8:39" x14ac:dyDescent="0.25">
      <c r="H788"/>
      <c r="L788"/>
      <c r="M788" s="1"/>
      <c r="N788" s="1"/>
      <c r="O788" s="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</row>
    <row r="789" spans="8:39" x14ac:dyDescent="0.25">
      <c r="H789"/>
      <c r="L789"/>
      <c r="M789" s="1"/>
      <c r="N789" s="1"/>
      <c r="O789" s="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</row>
    <row r="790" spans="8:39" x14ac:dyDescent="0.25">
      <c r="H790"/>
      <c r="L790"/>
      <c r="M790" s="1"/>
      <c r="N790" s="1"/>
      <c r="O790" s="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</row>
    <row r="791" spans="8:39" x14ac:dyDescent="0.25">
      <c r="H791"/>
      <c r="L791"/>
      <c r="M791" s="1"/>
      <c r="N791" s="1"/>
      <c r="O791" s="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</row>
    <row r="792" spans="8:39" x14ac:dyDescent="0.25">
      <c r="H792"/>
      <c r="L792"/>
      <c r="M792" s="1"/>
      <c r="N792" s="1"/>
      <c r="O792" s="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</row>
    <row r="793" spans="8:39" x14ac:dyDescent="0.25">
      <c r="H793"/>
      <c r="L793"/>
      <c r="M793" s="1"/>
      <c r="N793" s="1"/>
      <c r="O793" s="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</row>
    <row r="794" spans="8:39" x14ac:dyDescent="0.25">
      <c r="H794"/>
      <c r="L794"/>
      <c r="M794" s="1"/>
      <c r="N794" s="1"/>
      <c r="O794" s="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</row>
    <row r="795" spans="8:39" x14ac:dyDescent="0.25">
      <c r="H795"/>
      <c r="L795"/>
      <c r="M795" s="1"/>
      <c r="N795" s="1"/>
      <c r="O795" s="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</row>
    <row r="796" spans="8:39" x14ac:dyDescent="0.25">
      <c r="H796"/>
      <c r="L796"/>
      <c r="M796" s="1"/>
      <c r="N796" s="1"/>
      <c r="O796" s="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</row>
    <row r="797" spans="8:39" x14ac:dyDescent="0.25">
      <c r="H797"/>
      <c r="L797"/>
      <c r="M797" s="1"/>
      <c r="N797" s="1"/>
      <c r="O797" s="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</row>
    <row r="798" spans="8:39" x14ac:dyDescent="0.25">
      <c r="H798"/>
      <c r="L798"/>
      <c r="M798" s="1"/>
      <c r="N798" s="1"/>
      <c r="O798" s="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</row>
    <row r="799" spans="8:39" x14ac:dyDescent="0.25">
      <c r="H799"/>
      <c r="L799"/>
      <c r="M799" s="1"/>
      <c r="N799" s="1"/>
      <c r="O799" s="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</row>
    <row r="800" spans="8:39" x14ac:dyDescent="0.25">
      <c r="H800"/>
      <c r="L800"/>
      <c r="M800" s="1"/>
      <c r="N800" s="1"/>
      <c r="O800" s="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</row>
    <row r="801" spans="8:39" x14ac:dyDescent="0.25">
      <c r="H801"/>
      <c r="L801"/>
      <c r="M801" s="1"/>
      <c r="N801" s="1"/>
      <c r="O801" s="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</row>
    <row r="802" spans="8:39" x14ac:dyDescent="0.25">
      <c r="H802"/>
      <c r="L802"/>
      <c r="M802" s="1"/>
      <c r="N802" s="1"/>
      <c r="O802" s="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</row>
    <row r="803" spans="8:39" x14ac:dyDescent="0.25">
      <c r="H803"/>
      <c r="L803"/>
      <c r="M803" s="1"/>
      <c r="N803" s="1"/>
      <c r="O803" s="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</row>
    <row r="804" spans="8:39" x14ac:dyDescent="0.25">
      <c r="H804"/>
      <c r="L804"/>
      <c r="M804" s="1"/>
      <c r="N804" s="1"/>
      <c r="O804" s="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</row>
    <row r="805" spans="8:39" x14ac:dyDescent="0.25">
      <c r="H805"/>
      <c r="L805"/>
      <c r="M805" s="1"/>
      <c r="N805" s="1"/>
      <c r="O805" s="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</row>
    <row r="806" spans="8:39" x14ac:dyDescent="0.25">
      <c r="H806"/>
      <c r="L806"/>
      <c r="M806" s="1"/>
      <c r="N806" s="1"/>
      <c r="O806" s="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</row>
    <row r="807" spans="8:39" x14ac:dyDescent="0.25">
      <c r="H807"/>
      <c r="L807"/>
      <c r="M807" s="1"/>
      <c r="N807" s="1"/>
      <c r="O807" s="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</row>
    <row r="808" spans="8:39" x14ac:dyDescent="0.25">
      <c r="H808"/>
      <c r="L808"/>
      <c r="M808" s="1"/>
      <c r="N808" s="1"/>
      <c r="O808" s="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</row>
    <row r="809" spans="8:39" x14ac:dyDescent="0.25">
      <c r="H809"/>
      <c r="L809"/>
      <c r="M809" s="1"/>
      <c r="N809" s="1"/>
      <c r="O809" s="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</row>
    <row r="810" spans="8:39" x14ac:dyDescent="0.25">
      <c r="H810"/>
      <c r="L810"/>
      <c r="M810" s="1"/>
      <c r="N810" s="1"/>
      <c r="O810" s="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</row>
    <row r="811" spans="8:39" x14ac:dyDescent="0.25">
      <c r="H811"/>
      <c r="L811"/>
      <c r="M811" s="1"/>
      <c r="N811" s="1"/>
      <c r="O811" s="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</row>
    <row r="812" spans="8:39" x14ac:dyDescent="0.25">
      <c r="H812"/>
      <c r="L812"/>
      <c r="M812" s="1"/>
      <c r="N812" s="1"/>
      <c r="O812" s="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</row>
    <row r="813" spans="8:39" x14ac:dyDescent="0.25">
      <c r="H813"/>
      <c r="L813"/>
      <c r="M813" s="1"/>
      <c r="N813" s="1"/>
      <c r="O813" s="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</row>
    <row r="814" spans="8:39" x14ac:dyDescent="0.25">
      <c r="H814"/>
      <c r="L814"/>
      <c r="M814" s="1"/>
      <c r="N814" s="1"/>
      <c r="O814" s="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</row>
    <row r="815" spans="8:39" x14ac:dyDescent="0.25">
      <c r="H815"/>
      <c r="L815"/>
      <c r="M815" s="1"/>
      <c r="N815" s="1"/>
      <c r="O815" s="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</row>
    <row r="816" spans="8:39" x14ac:dyDescent="0.25">
      <c r="H816"/>
      <c r="L816"/>
      <c r="M816" s="1"/>
      <c r="N816" s="1"/>
      <c r="O816" s="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</row>
    <row r="817" spans="8:39" x14ac:dyDescent="0.25">
      <c r="H817"/>
      <c r="L817"/>
      <c r="M817" s="1"/>
      <c r="N817" s="1"/>
      <c r="O817" s="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</row>
    <row r="818" spans="8:39" x14ac:dyDescent="0.25">
      <c r="H818"/>
      <c r="L818"/>
      <c r="M818" s="1"/>
      <c r="N818" s="1"/>
      <c r="O818" s="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</row>
    <row r="819" spans="8:39" x14ac:dyDescent="0.25">
      <c r="H819"/>
      <c r="L819"/>
      <c r="M819" s="1"/>
      <c r="N819" s="1"/>
      <c r="O819" s="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</row>
    <row r="820" spans="8:39" x14ac:dyDescent="0.25">
      <c r="H820"/>
      <c r="L820"/>
      <c r="M820" s="1"/>
      <c r="N820" s="1"/>
      <c r="O820" s="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</row>
    <row r="821" spans="8:39" x14ac:dyDescent="0.25">
      <c r="H821"/>
      <c r="L821"/>
      <c r="M821" s="1"/>
      <c r="N821" s="1"/>
      <c r="O821" s="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</row>
    <row r="822" spans="8:39" x14ac:dyDescent="0.25">
      <c r="H822"/>
      <c r="L822"/>
      <c r="M822" s="1"/>
      <c r="N822" s="1"/>
      <c r="O822" s="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</row>
    <row r="823" spans="8:39" x14ac:dyDescent="0.25">
      <c r="H823"/>
      <c r="L823"/>
      <c r="M823" s="1"/>
      <c r="N823" s="1"/>
      <c r="O823" s="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</row>
    <row r="824" spans="8:39" x14ac:dyDescent="0.25">
      <c r="H824"/>
      <c r="L824"/>
      <c r="M824" s="1"/>
      <c r="N824" s="1"/>
      <c r="O824" s="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</row>
    <row r="825" spans="8:39" x14ac:dyDescent="0.25">
      <c r="H825"/>
      <c r="L825"/>
      <c r="M825" s="1"/>
      <c r="N825" s="1"/>
      <c r="O825" s="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</row>
    <row r="826" spans="8:39" x14ac:dyDescent="0.25">
      <c r="H826"/>
      <c r="L826"/>
      <c r="M826" s="1"/>
      <c r="N826" s="1"/>
      <c r="O826" s="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</row>
    <row r="827" spans="8:39" x14ac:dyDescent="0.25">
      <c r="H827"/>
      <c r="L827"/>
      <c r="M827" s="1"/>
      <c r="N827" s="1"/>
      <c r="O827" s="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</row>
    <row r="828" spans="8:39" x14ac:dyDescent="0.25">
      <c r="H828"/>
      <c r="L828"/>
      <c r="M828" s="1"/>
      <c r="N828" s="1"/>
      <c r="O828" s="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</row>
    <row r="829" spans="8:39" x14ac:dyDescent="0.25">
      <c r="H829"/>
      <c r="L829"/>
      <c r="M829" s="1"/>
      <c r="N829" s="1"/>
      <c r="O829" s="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</row>
    <row r="830" spans="8:39" x14ac:dyDescent="0.25">
      <c r="H830"/>
      <c r="L830"/>
      <c r="M830" s="1"/>
      <c r="N830" s="1"/>
      <c r="O830" s="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</row>
    <row r="831" spans="8:39" x14ac:dyDescent="0.25">
      <c r="H831"/>
      <c r="L831"/>
      <c r="M831" s="1"/>
      <c r="N831" s="1"/>
      <c r="O831" s="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</row>
    <row r="832" spans="8:39" x14ac:dyDescent="0.25">
      <c r="H832"/>
      <c r="L832"/>
      <c r="M832" s="1"/>
      <c r="N832" s="1"/>
      <c r="O832" s="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</row>
    <row r="833" spans="8:39" x14ac:dyDescent="0.25">
      <c r="H833"/>
      <c r="L833"/>
      <c r="M833" s="1"/>
      <c r="N833" s="1"/>
      <c r="O833" s="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</row>
    <row r="834" spans="8:39" x14ac:dyDescent="0.25">
      <c r="H834"/>
      <c r="L834"/>
      <c r="M834" s="1"/>
      <c r="N834" s="1"/>
      <c r="O834" s="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</row>
    <row r="835" spans="8:39" x14ac:dyDescent="0.25">
      <c r="H835"/>
      <c r="L835"/>
      <c r="M835" s="1"/>
      <c r="N835" s="1"/>
      <c r="O835" s="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</row>
    <row r="836" spans="8:39" x14ac:dyDescent="0.25">
      <c r="H836"/>
      <c r="L836"/>
      <c r="M836" s="1"/>
      <c r="N836" s="1"/>
      <c r="O836" s="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</row>
    <row r="837" spans="8:39" x14ac:dyDescent="0.25">
      <c r="H837"/>
      <c r="L837"/>
      <c r="M837" s="1"/>
      <c r="N837" s="1"/>
      <c r="O837" s="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</row>
    <row r="838" spans="8:39" x14ac:dyDescent="0.25">
      <c r="H838"/>
      <c r="L838"/>
      <c r="M838" s="1"/>
      <c r="N838" s="1"/>
      <c r="O838" s="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</row>
    <row r="839" spans="8:39" x14ac:dyDescent="0.25">
      <c r="H839"/>
      <c r="L839"/>
      <c r="M839" s="1"/>
      <c r="N839" s="1"/>
      <c r="O839" s="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</row>
    <row r="840" spans="8:39" x14ac:dyDescent="0.25">
      <c r="H840"/>
      <c r="L840"/>
      <c r="M840" s="1"/>
      <c r="N840" s="1"/>
      <c r="O840" s="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</row>
    <row r="841" spans="8:39" x14ac:dyDescent="0.25">
      <c r="H841"/>
      <c r="L841"/>
      <c r="M841" s="1"/>
      <c r="N841" s="1"/>
      <c r="O841" s="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</row>
    <row r="842" spans="8:39" x14ac:dyDescent="0.25">
      <c r="H842"/>
      <c r="L842"/>
      <c r="M842" s="1"/>
      <c r="N842" s="1"/>
      <c r="O842" s="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</row>
    <row r="843" spans="8:39" x14ac:dyDescent="0.25">
      <c r="H843"/>
      <c r="L843"/>
      <c r="M843" s="1"/>
      <c r="N843" s="1"/>
      <c r="O843" s="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</row>
    <row r="844" spans="8:39" x14ac:dyDescent="0.25">
      <c r="H844"/>
      <c r="L844"/>
      <c r="M844" s="1"/>
      <c r="N844" s="1"/>
      <c r="O844" s="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</row>
    <row r="845" spans="8:39" x14ac:dyDescent="0.25">
      <c r="H845"/>
      <c r="L845"/>
      <c r="M845" s="1"/>
      <c r="N845" s="1"/>
      <c r="O845" s="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</row>
    <row r="846" spans="8:39" x14ac:dyDescent="0.25">
      <c r="H846"/>
      <c r="L846"/>
      <c r="M846" s="1"/>
      <c r="N846" s="1"/>
      <c r="O846" s="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</row>
  </sheetData>
  <mergeCells count="23">
    <mergeCell ref="A8:A9"/>
    <mergeCell ref="A6:A7"/>
    <mergeCell ref="E13:E14"/>
    <mergeCell ref="F13:F14"/>
    <mergeCell ref="B6:D7"/>
    <mergeCell ref="B8:D9"/>
    <mergeCell ref="E6:F6"/>
    <mergeCell ref="E7:F7"/>
    <mergeCell ref="E8:F8"/>
    <mergeCell ref="E9:F9"/>
    <mergeCell ref="E10:F10"/>
    <mergeCell ref="E11:F11"/>
    <mergeCell ref="E12:F12"/>
    <mergeCell ref="J10:K12"/>
    <mergeCell ref="I10:I12"/>
    <mergeCell ref="B1:I1"/>
    <mergeCell ref="I3:K3"/>
    <mergeCell ref="E5:F5"/>
    <mergeCell ref="M2:P2"/>
    <mergeCell ref="N4:P5"/>
    <mergeCell ref="M4:M5"/>
    <mergeCell ref="M6:M8"/>
    <mergeCell ref="N6:P8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Sheet1!$A$2:$A$17</xm:f>
          </x14:formula1>
          <xm:sqref>C14:D14</xm:sqref>
        </x14:dataValidation>
        <x14:dataValidation type="list" allowBlank="1" showInputMessage="1" showErrorMessage="1">
          <x14:formula1>
            <xm:f>Sheet1!$C$2:$C$4</xm:f>
          </x14:formula1>
          <xm:sqref>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50"/>
  <sheetViews>
    <sheetView workbookViewId="0">
      <pane xSplit="1" ySplit="19" topLeftCell="E20" activePane="bottomRight" state="frozen"/>
      <selection pane="topRight" activeCell="B1" sqref="B1"/>
      <selection pane="bottomLeft" activeCell="A20" sqref="A20"/>
      <selection pane="bottomRight" activeCell="K26" sqref="K26"/>
    </sheetView>
  </sheetViews>
  <sheetFormatPr baseColWidth="10" defaultRowHeight="15" x14ac:dyDescent="0.25"/>
  <cols>
    <col min="2" max="2" width="23.6640625" customWidth="1"/>
    <col min="3" max="3" width="26.6640625" customWidth="1"/>
    <col min="4" max="4" width="25.83203125" customWidth="1"/>
    <col min="5" max="5" width="26.33203125" customWidth="1"/>
    <col min="6" max="6" width="12.6640625" customWidth="1"/>
    <col min="7" max="7" width="12.83203125" customWidth="1"/>
    <col min="8" max="8" width="3.83203125" style="1" customWidth="1"/>
    <col min="9" max="9" width="12.83203125" customWidth="1"/>
    <col min="10" max="10" width="19.5" customWidth="1"/>
    <col min="11" max="11" width="13.83203125" customWidth="1"/>
    <col min="12" max="12" width="14.5" customWidth="1"/>
    <col min="13" max="13" width="3.6640625" style="1" customWidth="1"/>
    <col min="14" max="14" width="12.6640625" customWidth="1"/>
    <col min="15" max="15" width="18.83203125" customWidth="1"/>
    <col min="16" max="16" width="13.5" customWidth="1"/>
    <col min="17" max="40" width="10.83203125" style="1"/>
  </cols>
  <sheetData>
    <row r="1" spans="1:100" s="1" customFormat="1" ht="16" customHeight="1" x14ac:dyDescent="0.25">
      <c r="A1" s="40"/>
      <c r="B1" s="96" t="s">
        <v>145</v>
      </c>
      <c r="C1" s="96"/>
      <c r="D1" s="96"/>
      <c r="E1" s="96"/>
      <c r="F1" s="96"/>
      <c r="G1" s="96"/>
      <c r="H1" s="96"/>
      <c r="I1" s="96"/>
    </row>
    <row r="2" spans="1:100" s="1" customFormat="1" ht="18" thickBot="1" x14ac:dyDescent="0.3">
      <c r="A2" s="191" t="s">
        <v>39</v>
      </c>
      <c r="B2" s="191" t="s">
        <v>12</v>
      </c>
      <c r="C2" s="191"/>
      <c r="D2" s="191"/>
      <c r="E2" s="191"/>
      <c r="F2" s="191"/>
      <c r="G2" s="192"/>
      <c r="I2" s="12" t="s">
        <v>40</v>
      </c>
      <c r="J2" s="12" t="s">
        <v>85</v>
      </c>
      <c r="K2" s="12"/>
      <c r="L2" s="12"/>
      <c r="N2" s="119" t="s">
        <v>31</v>
      </c>
      <c r="O2" s="119"/>
      <c r="P2" s="119"/>
      <c r="Q2" s="119"/>
    </row>
    <row r="3" spans="1:100" s="1" customFormat="1" ht="17" x14ac:dyDescent="0.25">
      <c r="A3" s="87"/>
      <c r="B3" s="87"/>
      <c r="C3" s="87"/>
      <c r="D3" s="87"/>
      <c r="E3" s="188" t="s">
        <v>13</v>
      </c>
      <c r="F3" s="189"/>
      <c r="G3" s="190"/>
      <c r="I3" s="118" t="s">
        <v>36</v>
      </c>
      <c r="J3" s="118"/>
      <c r="K3" s="118"/>
      <c r="L3" s="118"/>
      <c r="N3" s="74"/>
      <c r="O3" s="74"/>
      <c r="P3" s="70"/>
      <c r="Q3" s="70"/>
    </row>
    <row r="4" spans="1:100" ht="16" x14ac:dyDescent="0.25">
      <c r="A4" s="17" t="s">
        <v>146</v>
      </c>
      <c r="B4" s="123" t="s">
        <v>117</v>
      </c>
      <c r="C4" s="123"/>
      <c r="D4" s="123"/>
      <c r="E4" s="88"/>
      <c r="F4" s="90" t="s">
        <v>142</v>
      </c>
      <c r="G4" s="90" t="s">
        <v>143</v>
      </c>
      <c r="I4" s="196"/>
      <c r="J4" s="13"/>
      <c r="K4" s="208" t="s">
        <v>153</v>
      </c>
      <c r="L4" s="197" t="s">
        <v>86</v>
      </c>
      <c r="N4" s="103" t="s">
        <v>155</v>
      </c>
      <c r="O4" s="98" t="s">
        <v>156</v>
      </c>
      <c r="P4" s="98"/>
      <c r="Q4" s="98"/>
    </row>
    <row r="5" spans="1:100" ht="16" x14ac:dyDescent="0.25">
      <c r="A5" s="17" t="s">
        <v>148</v>
      </c>
      <c r="B5" s="85" t="s">
        <v>61</v>
      </c>
      <c r="C5" s="85"/>
      <c r="D5" s="85"/>
      <c r="E5" s="89" t="s">
        <v>0</v>
      </c>
      <c r="F5" s="91">
        <f>IFERROR(AVERAGE(PKPT5[C]),"")</f>
        <v>1.4584271978021981</v>
      </c>
      <c r="G5" s="91">
        <f>IFERROR(AVERAGE(PKPT5[G]),"")</f>
        <v>0.94760416666666658</v>
      </c>
      <c r="I5" s="198"/>
      <c r="J5" s="94"/>
      <c r="K5" s="209"/>
      <c r="L5" s="199"/>
      <c r="N5" s="105"/>
      <c r="O5" s="114"/>
      <c r="P5" s="114"/>
      <c r="Q5" s="114"/>
    </row>
    <row r="6" spans="1:100" ht="16" x14ac:dyDescent="0.25">
      <c r="A6" s="186" t="s">
        <v>147</v>
      </c>
      <c r="B6" s="182" t="s">
        <v>122</v>
      </c>
      <c r="C6" s="182"/>
      <c r="D6" s="183"/>
      <c r="E6" s="89" t="s">
        <v>9</v>
      </c>
      <c r="F6" s="91">
        <f>IFERROR(STDEV(PKPT5[C]),"")</f>
        <v>0.3894180586726273</v>
      </c>
      <c r="G6" s="91">
        <f>IFERROR(STDEV(PKPT5[G]),"")</f>
        <v>0.29689385034033183</v>
      </c>
      <c r="I6" s="200" t="s">
        <v>11</v>
      </c>
      <c r="J6" s="93"/>
      <c r="K6" s="207">
        <f>IFERROR(AVERAGEIF(PKPT5[D],"&lt;&gt;"),"")</f>
        <v>1.4584271978021981</v>
      </c>
      <c r="L6" s="201">
        <f>IFERROR(AVERAGEIF(PKPT5[I],"&lt;&gt;"),"")</f>
        <v>0.88380952380952382</v>
      </c>
      <c r="N6" s="218" t="s">
        <v>150</v>
      </c>
      <c r="O6" s="151" t="s">
        <v>38</v>
      </c>
      <c r="P6" s="151"/>
      <c r="Q6" s="151"/>
    </row>
    <row r="7" spans="1:100" ht="16" x14ac:dyDescent="0.25">
      <c r="A7" s="187"/>
      <c r="B7" s="184"/>
      <c r="C7" s="184"/>
      <c r="D7" s="185"/>
      <c r="E7" s="89" t="s">
        <v>6</v>
      </c>
      <c r="F7" s="91">
        <f>IFERROR((F6/F5),"")</f>
        <v>0.26701233990936779</v>
      </c>
      <c r="G7" s="91">
        <f>IFERROR((G6/G5),"")</f>
        <v>0.31330998826725137</v>
      </c>
      <c r="I7" s="172" t="s">
        <v>30</v>
      </c>
      <c r="J7" s="10"/>
      <c r="K7" s="207">
        <f>IFERROR((COUNTIF(PKPT5[D],"&lt;&gt;"))-((COUNTIF(PKPT5[D],"*"))),"")</f>
        <v>40</v>
      </c>
      <c r="L7" s="201">
        <f>IFERROR((COUNTIF(PKPT5[I],"&lt;&gt;"))-((COUNTIF(PKPT5[I],"*"))),"")</f>
        <v>29</v>
      </c>
      <c r="N7" s="219"/>
      <c r="O7" s="153"/>
      <c r="P7" s="153"/>
      <c r="Q7" s="153"/>
    </row>
    <row r="8" spans="1:100" ht="16" x14ac:dyDescent="0.25">
      <c r="A8" s="17" t="s">
        <v>151</v>
      </c>
      <c r="B8" s="85" t="s">
        <v>62</v>
      </c>
      <c r="C8" s="85"/>
      <c r="D8" s="86"/>
      <c r="E8" s="89" t="s">
        <v>1</v>
      </c>
      <c r="F8" s="91">
        <f>IFERROR(QUARTILE(PKPT5[C],3),"")</f>
        <v>1.7964285714285713</v>
      </c>
      <c r="G8" s="91">
        <f>IFERROR(QUARTILE(PKPT5[G],3),"")</f>
        <v>1.0803571428571428</v>
      </c>
      <c r="I8" s="172" t="s">
        <v>9</v>
      </c>
      <c r="J8" s="10"/>
      <c r="K8" s="207">
        <f>IFERROR(STDEV(PKPT5[D]),"")</f>
        <v>0.3894180586726273</v>
      </c>
      <c r="L8" s="201">
        <f>IFERROR(STDEV(PKPT5[I]),"")</f>
        <v>0.22935660032660679</v>
      </c>
      <c r="N8" s="220"/>
      <c r="O8" s="152"/>
      <c r="P8" s="153"/>
      <c r="Q8" s="153"/>
    </row>
    <row r="9" spans="1:100" ht="17" x14ac:dyDescent="0.25">
      <c r="A9" s="186" t="s">
        <v>152</v>
      </c>
      <c r="B9" s="182" t="s">
        <v>141</v>
      </c>
      <c r="C9" s="182"/>
      <c r="D9" s="183"/>
      <c r="E9" s="89" t="s">
        <v>2</v>
      </c>
      <c r="F9" s="91">
        <f>IFERROR(QUARTILE(PKPT5[C],1),"")</f>
        <v>1.157142857142857</v>
      </c>
      <c r="G9" s="91">
        <f>IFERROR(QUARTILE(PKPT5[G],1),"")</f>
        <v>0.76785714285714302</v>
      </c>
      <c r="I9" s="202"/>
      <c r="J9" s="203"/>
      <c r="K9" s="203"/>
      <c r="L9" s="204" t="s">
        <v>42</v>
      </c>
      <c r="N9" s="73"/>
      <c r="O9" s="61"/>
      <c r="P9" s="164"/>
      <c r="Q9" s="164"/>
    </row>
    <row r="10" spans="1:100" ht="16" x14ac:dyDescent="0.25">
      <c r="A10" s="187"/>
      <c r="B10" s="184"/>
      <c r="C10" s="184"/>
      <c r="D10" s="185"/>
      <c r="E10" s="89" t="s">
        <v>3</v>
      </c>
      <c r="F10" s="91">
        <f>IFERROR((F8-F9),"")</f>
        <v>0.63928571428571423</v>
      </c>
      <c r="G10" s="91">
        <f>IFERROR((G8-G9),"")</f>
        <v>0.31249999999999978</v>
      </c>
      <c r="I10" s="172" t="s">
        <v>10</v>
      </c>
      <c r="J10" s="10"/>
      <c r="K10" s="10"/>
      <c r="L10" s="205">
        <f>SQRT(VAR(PKPT5[D])/$K$7 + VAR(PKPT5[I])/$L$7)</f>
        <v>7.4867263648023749E-2</v>
      </c>
      <c r="N10" s="62"/>
      <c r="O10" s="60"/>
    </row>
    <row r="11" spans="1:100" ht="17" thickBot="1" x14ac:dyDescent="0.3">
      <c r="A11" s="5"/>
      <c r="B11" s="5"/>
      <c r="C11" s="5"/>
      <c r="D11" s="18"/>
      <c r="E11" s="89" t="s">
        <v>4</v>
      </c>
      <c r="F11" s="91">
        <f>IFERROR(F8+(1.5*F10),"")</f>
        <v>2.7553571428571426</v>
      </c>
      <c r="G11" s="91">
        <f>IFERROR(G8+(1.5*G10),"")</f>
        <v>1.5491071428571423</v>
      </c>
      <c r="I11" s="172" t="s">
        <v>8</v>
      </c>
      <c r="J11" s="10"/>
      <c r="K11" s="10"/>
      <c r="L11" s="175">
        <f>1.65*(L10)/(K6-L6)</f>
        <v>0.21497943869511757</v>
      </c>
      <c r="N11" s="11"/>
      <c r="O11" s="11"/>
      <c r="P11" s="6"/>
      <c r="Q11" s="6"/>
    </row>
    <row r="12" spans="1:100" ht="16" x14ac:dyDescent="0.25">
      <c r="A12" s="4"/>
      <c r="B12" s="4"/>
      <c r="C12" s="4"/>
      <c r="D12" s="4"/>
      <c r="E12" s="89" t="s">
        <v>5</v>
      </c>
      <c r="F12" s="91">
        <f>IFERROR(F9-(1.5*F10),"")</f>
        <v>0.19821428571428568</v>
      </c>
      <c r="G12" s="91">
        <f>IFERROR(G9-(1.5*G10),"")</f>
        <v>0.29910714285714335</v>
      </c>
      <c r="I12" s="206" t="s">
        <v>7</v>
      </c>
      <c r="J12" s="20"/>
      <c r="K12" s="20"/>
      <c r="L12" s="222" t="str">
        <f>IF(L11&lt;=0.3,"YES","NO")</f>
        <v>YES</v>
      </c>
      <c r="N12" s="1"/>
      <c r="O12" s="1"/>
      <c r="P12" s="216" t="s">
        <v>37</v>
      </c>
      <c r="Q12" s="217" t="s">
        <v>139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7" thickBot="1" x14ac:dyDescent="0.3">
      <c r="A13" s="29"/>
      <c r="B13" s="120"/>
      <c r="C13" s="69"/>
      <c r="D13" s="121"/>
      <c r="E13" s="69"/>
      <c r="F13" s="77"/>
      <c r="G13" s="18"/>
      <c r="I13" s="176" t="s">
        <v>42</v>
      </c>
      <c r="J13" s="115"/>
      <c r="K13" s="210" t="str">
        <f>IF(L11&lt;=0.3, "Use mean value","Use lower bound 
or 
Conduct more test")</f>
        <v>Use mean value</v>
      </c>
      <c r="L13" s="211"/>
      <c r="N13" s="52">
        <v>5</v>
      </c>
      <c r="O13" s="75" t="s">
        <v>33</v>
      </c>
      <c r="P13" s="166">
        <f>IFERROR(IF(O13="Mean value",L17*N13*365/1000,IF(O13="Lower bound",L18*N13*365/1000,"")),"")</f>
        <v>1.0486772550366303</v>
      </c>
      <c r="Q13" s="167" t="s">
        <v>32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6" x14ac:dyDescent="0.25">
      <c r="A14" s="11"/>
      <c r="B14" s="120"/>
      <c r="C14" s="122"/>
      <c r="D14" s="121"/>
      <c r="E14" s="122"/>
      <c r="F14" s="77"/>
      <c r="G14" s="18"/>
      <c r="I14" s="178"/>
      <c r="J14" s="116"/>
      <c r="K14" s="212"/>
      <c r="L14" s="213"/>
      <c r="N14" s="1"/>
      <c r="O14" s="1"/>
      <c r="P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6" x14ac:dyDescent="0.25">
      <c r="A15" s="11"/>
      <c r="B15" s="11"/>
      <c r="C15" s="122"/>
      <c r="D15" s="11"/>
      <c r="E15" s="122"/>
      <c r="F15" s="77"/>
      <c r="G15" s="18"/>
      <c r="I15" s="178"/>
      <c r="J15" s="116"/>
      <c r="K15" s="212"/>
      <c r="L15" s="213"/>
      <c r="N15" s="1"/>
      <c r="O15" s="1"/>
      <c r="P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" x14ac:dyDescent="0.25">
      <c r="A16" s="11"/>
      <c r="B16" s="11"/>
      <c r="C16" s="11"/>
      <c r="D16" s="4"/>
      <c r="E16" s="11"/>
      <c r="F16" s="194" t="s">
        <v>153</v>
      </c>
      <c r="G16" s="195" t="s">
        <v>154</v>
      </c>
      <c r="I16" s="180"/>
      <c r="J16" s="117"/>
      <c r="K16" s="214"/>
      <c r="L16" s="215"/>
      <c r="N16" s="1"/>
      <c r="O16" s="1"/>
      <c r="P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6" x14ac:dyDescent="0.25">
      <c r="A17" s="11"/>
      <c r="B17" s="11"/>
      <c r="C17" s="11"/>
      <c r="D17" s="1"/>
      <c r="E17" s="1"/>
      <c r="F17" s="194"/>
      <c r="G17" s="195"/>
      <c r="I17" s="172" t="s">
        <v>33</v>
      </c>
      <c r="J17" s="10" t="s">
        <v>20</v>
      </c>
      <c r="K17" s="10"/>
      <c r="L17" s="173">
        <f>K6-L6</f>
        <v>0.57461767399267427</v>
      </c>
      <c r="N17" s="1"/>
      <c r="O17" s="1"/>
      <c r="P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6" customHeight="1" x14ac:dyDescent="0.25">
      <c r="A18" s="5"/>
      <c r="B18" s="5"/>
      <c r="C18" s="50" t="s">
        <v>123</v>
      </c>
      <c r="E18" s="50" t="s">
        <v>123</v>
      </c>
      <c r="F18" s="194"/>
      <c r="G18" s="195"/>
      <c r="I18" s="172" t="s">
        <v>29</v>
      </c>
      <c r="J18" s="10" t="s">
        <v>20</v>
      </c>
      <c r="K18" s="10"/>
      <c r="L18" s="173" t="str">
        <f>IF(L12="Yes","",L17-1.65*L10)</f>
        <v/>
      </c>
      <c r="N18" s="1"/>
      <c r="O18" s="1"/>
      <c r="P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6" hidden="1" customHeight="1" x14ac:dyDescent="0.25">
      <c r="A19" s="80" t="s">
        <v>21</v>
      </c>
      <c r="B19" s="80" t="s">
        <v>22</v>
      </c>
      <c r="C19" s="81" t="s">
        <v>23</v>
      </c>
      <c r="D19" s="80" t="s">
        <v>43</v>
      </c>
      <c r="E19" s="80" t="s">
        <v>44</v>
      </c>
      <c r="F19" s="65" t="s">
        <v>24</v>
      </c>
      <c r="G19" s="65" t="s">
        <v>60</v>
      </c>
      <c r="N19" s="1"/>
      <c r="O19" s="1"/>
      <c r="P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6" x14ac:dyDescent="0.25">
      <c r="A20" s="51">
        <v>1</v>
      </c>
      <c r="B20" s="52" t="s">
        <v>15</v>
      </c>
      <c r="C20" s="71">
        <v>1.0285714285714287</v>
      </c>
      <c r="D20" s="71" t="s">
        <v>63</v>
      </c>
      <c r="E20" s="82">
        <v>0.94</v>
      </c>
      <c r="F20" s="7">
        <f>IF(PKPT5[C]&lt;&gt;0,IF((OR(C20&gt;=$F$11, C20&lt;=$F$12)), "Outlier",PKPT5[[#This Row],[C]]), "")</f>
        <v>1.0285714285714287</v>
      </c>
      <c r="G20" s="223">
        <f>IF(PKPT5[G]&lt;&gt;0,IF((OR(E20&gt;=$G$11, E20&lt;=$G$12)), "Outlier",PKPT5[[#This Row],[G]]), "")</f>
        <v>0.94</v>
      </c>
      <c r="I20" s="1"/>
      <c r="J20" s="1"/>
      <c r="K20" s="1"/>
      <c r="L20" s="1"/>
      <c r="N20" s="1"/>
      <c r="O20" s="1"/>
      <c r="P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6" x14ac:dyDescent="0.25">
      <c r="A21" s="51">
        <v>2</v>
      </c>
      <c r="B21" s="52" t="s">
        <v>16</v>
      </c>
      <c r="C21" s="71">
        <v>1.3928571428571428</v>
      </c>
      <c r="D21" s="71" t="s">
        <v>64</v>
      </c>
      <c r="E21" s="82">
        <v>1.05</v>
      </c>
      <c r="F21" s="78">
        <f>IF(PKPT5[C]&lt;&gt;0,IF((OR(C21&gt;=$F$11, C21&lt;=$F$12)), "Outlier",PKPT5[[#This Row],[C]]), "")</f>
        <v>1.3928571428571428</v>
      </c>
      <c r="G21" s="223">
        <f>IF(PKPT5[G]&lt;&gt;0,IF((OR(E21&gt;=$G$11, E21&lt;=$G$12)), "Outlier",PKPT5[[#This Row],[G]]), "")</f>
        <v>1.05</v>
      </c>
      <c r="I21" s="1"/>
      <c r="J21" s="1"/>
      <c r="K21" s="1"/>
      <c r="L21" s="1"/>
      <c r="N21" s="1"/>
      <c r="O21" s="1"/>
      <c r="P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6" x14ac:dyDescent="0.25">
      <c r="A22" s="51">
        <v>3</v>
      </c>
      <c r="B22" s="52" t="s">
        <v>17</v>
      </c>
      <c r="C22" s="71">
        <v>1.87</v>
      </c>
      <c r="D22" s="71" t="s">
        <v>65</v>
      </c>
      <c r="E22" s="82">
        <v>1.1428571428571428</v>
      </c>
      <c r="F22" s="78">
        <f>IF(PKPT5[C]&lt;&gt;0,IF((OR(C22&gt;=$F$11, C22&lt;=$F$12)), "Outlier",PKPT5[[#This Row],[C]]), "")</f>
        <v>1.87</v>
      </c>
      <c r="G22" s="223">
        <f>IF(PKPT5[G]&lt;&gt;0,IF((OR(E22&gt;=$G$11, E22&lt;=$G$12)), "Outlier",PKPT5[[#This Row],[G]]), "")</f>
        <v>1.1428571428571428</v>
      </c>
      <c r="I22" s="1"/>
      <c r="J22" s="1"/>
      <c r="K22" s="1"/>
      <c r="L22" s="1"/>
      <c r="N22" s="1"/>
      <c r="O22" s="1"/>
      <c r="P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6" x14ac:dyDescent="0.25">
      <c r="A23" s="51">
        <v>4</v>
      </c>
      <c r="B23" s="52" t="s">
        <v>18</v>
      </c>
      <c r="C23" s="71">
        <v>1.1357142857142857</v>
      </c>
      <c r="D23" s="71" t="s">
        <v>66</v>
      </c>
      <c r="E23" s="82">
        <v>0.94285714285714295</v>
      </c>
      <c r="F23" s="78">
        <f>IF(PKPT5[C]&lt;&gt;0,IF((OR(C23&gt;=$F$11, C23&lt;=$F$12)), "Outlier",PKPT5[[#This Row],[C]]), "")</f>
        <v>1.1357142857142857</v>
      </c>
      <c r="G23" s="223">
        <f>IF(PKPT5[G]&lt;&gt;0,IF((OR(E23&gt;=$G$11, E23&lt;=$G$12)), "Outlier",PKPT5[[#This Row],[G]]), "")</f>
        <v>0.94285714285714295</v>
      </c>
      <c r="I23" s="1"/>
      <c r="J23" s="1"/>
      <c r="K23" s="1"/>
      <c r="L23" s="1"/>
      <c r="N23" s="1"/>
      <c r="O23" s="1"/>
      <c r="P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6" x14ac:dyDescent="0.25">
      <c r="A24" s="51">
        <v>5</v>
      </c>
      <c r="B24" s="52" t="s">
        <v>19</v>
      </c>
      <c r="C24" s="71">
        <v>1.18</v>
      </c>
      <c r="D24" s="71" t="s">
        <v>67</v>
      </c>
      <c r="E24" s="82">
        <v>0.53</v>
      </c>
      <c r="F24" s="78">
        <f>IF(PKPT5[C]&lt;&gt;0,IF((OR(C24&gt;=$F$11, C24&lt;=$F$12)), "Outlier",PKPT5[[#This Row],[C]]), "")</f>
        <v>1.18</v>
      </c>
      <c r="G24" s="223">
        <f>IF(PKPT5[G]&lt;&gt;0,IF((OR(E24&gt;=$G$11, E24&lt;=$G$12)), "Outlier",PKPT5[[#This Row],[G]]), "")</f>
        <v>0.53</v>
      </c>
      <c r="I24" s="1"/>
      <c r="J24" s="1"/>
      <c r="K24" s="1"/>
      <c r="L24" s="1"/>
      <c r="N24" s="1"/>
      <c r="O24" s="1"/>
      <c r="P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6" x14ac:dyDescent="0.25">
      <c r="A25" s="51">
        <v>6</v>
      </c>
      <c r="B25" s="52" t="s">
        <v>45</v>
      </c>
      <c r="C25" s="71">
        <v>0.94</v>
      </c>
      <c r="D25" s="71" t="s">
        <v>68</v>
      </c>
      <c r="E25" s="82">
        <v>0.82</v>
      </c>
      <c r="F25" s="78">
        <f>IF(PKPT5[C]&lt;&gt;0,IF((OR(C25&gt;=$F$11, C25&lt;=$F$12)), "Outlier",PKPT5[[#This Row],[C]]), "")</f>
        <v>0.94</v>
      </c>
      <c r="G25" s="223">
        <f>IF(PKPT5[G]&lt;&gt;0,IF((OR(E25&gt;=$G$11, E25&lt;=$G$12)), "Outlier",PKPT5[[#This Row],[G]]), "")</f>
        <v>0.82</v>
      </c>
      <c r="I25" s="1"/>
      <c r="J25" s="1"/>
      <c r="K25" s="1"/>
      <c r="L25" s="1"/>
      <c r="N25" s="1"/>
      <c r="O25" s="1"/>
      <c r="P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6" x14ac:dyDescent="0.25">
      <c r="A26" s="51">
        <v>7</v>
      </c>
      <c r="B26" s="52" t="s">
        <v>27</v>
      </c>
      <c r="C26" s="71">
        <v>1.1428571428571428</v>
      </c>
      <c r="D26" s="71" t="s">
        <v>69</v>
      </c>
      <c r="E26" s="82">
        <v>0.94285714285714295</v>
      </c>
      <c r="F26" s="78">
        <f>IF(PKPT5[C]&lt;&gt;0,IF((OR(C26&gt;=$F$11, C26&lt;=$F$12)), "Outlier",PKPT5[[#This Row],[C]]), "")</f>
        <v>1.1428571428571428</v>
      </c>
      <c r="G26" s="223">
        <f>IF(PKPT5[G]&lt;&gt;0,IF((OR(E26&gt;=$G$11, E26&lt;=$G$12)), "Outlier",PKPT5[[#This Row],[G]]), "")</f>
        <v>0.94285714285714295</v>
      </c>
      <c r="I26" s="1"/>
      <c r="J26" s="1"/>
      <c r="K26" s="1"/>
      <c r="L26" s="1"/>
      <c r="N26" s="1"/>
      <c r="O26" s="1"/>
      <c r="P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6" x14ac:dyDescent="0.25">
      <c r="A27" s="51">
        <v>8</v>
      </c>
      <c r="B27" s="52" t="s">
        <v>28</v>
      </c>
      <c r="C27" s="71">
        <v>1.157142857142857</v>
      </c>
      <c r="D27" s="71" t="s">
        <v>70</v>
      </c>
      <c r="E27" s="82">
        <v>0.63571428571428579</v>
      </c>
      <c r="F27" s="78">
        <f>IF(PKPT5[C]&lt;&gt;0,IF((OR(C27&gt;=$F$11, C27&lt;=$F$12)), "Outlier",PKPT5[[#This Row],[C]]), "")</f>
        <v>1.157142857142857</v>
      </c>
      <c r="G27" s="223">
        <f>IF(PKPT5[G]&lt;&gt;0,IF((OR(E27&gt;=$G$11, E27&lt;=$G$12)), "Outlier",PKPT5[[#This Row],[G]]), "")</f>
        <v>0.63571428571428579</v>
      </c>
      <c r="I27" s="1"/>
      <c r="J27" s="1"/>
      <c r="K27" s="1"/>
      <c r="L27" s="1"/>
      <c r="N27" s="1"/>
      <c r="O27" s="1"/>
      <c r="P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6" x14ac:dyDescent="0.25">
      <c r="A28" s="51">
        <v>9</v>
      </c>
      <c r="B28" s="52" t="s">
        <v>46</v>
      </c>
      <c r="C28" s="71">
        <v>2.19</v>
      </c>
      <c r="D28" s="71" t="s">
        <v>71</v>
      </c>
      <c r="E28" s="82">
        <v>1.5535714285714286</v>
      </c>
      <c r="F28" s="78">
        <f>IF(PKPT5[C]&lt;&gt;0,IF((OR(C28&gt;=$F$11, C28&lt;=$F$12)), "Outlier",PKPT5[[#This Row],[C]]), "")</f>
        <v>2.19</v>
      </c>
      <c r="G28" s="223" t="str">
        <f>IF(PKPT5[G]&lt;&gt;0,IF((OR(E28&gt;=$G$11, E28&lt;=$G$12)), "Outlier",PKPT5[[#This Row],[G]]), "")</f>
        <v>Outlier</v>
      </c>
      <c r="I28" s="1"/>
      <c r="J28" s="1"/>
      <c r="K28" s="1"/>
      <c r="L28" s="1"/>
      <c r="N28" s="1"/>
      <c r="O28" s="1"/>
      <c r="P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6" x14ac:dyDescent="0.25">
      <c r="A29" s="51">
        <v>10</v>
      </c>
      <c r="B29" s="52" t="s">
        <v>47</v>
      </c>
      <c r="C29" s="71">
        <v>1.52</v>
      </c>
      <c r="D29" s="71" t="s">
        <v>72</v>
      </c>
      <c r="E29" s="82">
        <v>1.1392857142857142</v>
      </c>
      <c r="F29" s="78">
        <f>IF(PKPT5[C]&lt;&gt;0,IF((OR(C29&gt;=$F$11, C29&lt;=$F$12)), "Outlier",PKPT5[[#This Row],[C]]), "")</f>
        <v>1.52</v>
      </c>
      <c r="G29" s="223">
        <f>IF(PKPT5[G]&lt;&gt;0,IF((OR(E29&gt;=$G$11, E29&lt;=$G$12)), "Outlier",PKPT5[[#This Row],[G]]), "")</f>
        <v>1.1392857142857142</v>
      </c>
      <c r="I29" s="1"/>
      <c r="J29" s="1"/>
      <c r="K29" s="1"/>
      <c r="L29" s="1"/>
      <c r="N29" s="1"/>
      <c r="O29" s="1"/>
      <c r="P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6" x14ac:dyDescent="0.25">
      <c r="A30" s="51">
        <v>11</v>
      </c>
      <c r="B30" s="52" t="s">
        <v>48</v>
      </c>
      <c r="C30" s="71">
        <v>1.7964285714285713</v>
      </c>
      <c r="D30" s="71" t="s">
        <v>73</v>
      </c>
      <c r="E30" s="82">
        <v>1.4071428571428573</v>
      </c>
      <c r="F30" s="78">
        <f>IF(PKPT5[C]&lt;&gt;0,IF((OR(C30&gt;=$F$11, C30&lt;=$F$12)), "Outlier",PKPT5[[#This Row],[C]]), "")</f>
        <v>1.7964285714285713</v>
      </c>
      <c r="G30" s="223">
        <f>IF(PKPT5[G]&lt;&gt;0,IF((OR(E30&gt;=$G$11, E30&lt;=$G$12)), "Outlier",PKPT5[[#This Row],[G]]), "")</f>
        <v>1.4071428571428573</v>
      </c>
      <c r="I30" s="1"/>
      <c r="J30" s="1"/>
      <c r="K30" s="1"/>
      <c r="L30" s="1"/>
      <c r="N30" s="1"/>
      <c r="O30" s="1"/>
      <c r="P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6" x14ac:dyDescent="0.25">
      <c r="A31" s="51">
        <v>12</v>
      </c>
      <c r="B31" s="52" t="s">
        <v>49</v>
      </c>
      <c r="C31" s="71">
        <v>1.8857142857142857</v>
      </c>
      <c r="D31" s="71" t="s">
        <v>74</v>
      </c>
      <c r="E31" s="82">
        <v>1.0535714285714286</v>
      </c>
      <c r="F31" s="78">
        <f>IF(PKPT5[C]&lt;&gt;0,IF((OR(C31&gt;=$F$11, C31&lt;=$F$12)), "Outlier",PKPT5[[#This Row],[C]]), "")</f>
        <v>1.8857142857142857</v>
      </c>
      <c r="G31" s="223">
        <f>IF(PKPT5[G]&lt;&gt;0,IF((OR(E31&gt;=$G$11, E31&lt;=$G$12)), "Outlier",PKPT5[[#This Row],[G]]), "")</f>
        <v>1.0535714285714286</v>
      </c>
      <c r="I31" s="1"/>
      <c r="J31" s="1"/>
      <c r="K31" s="1"/>
      <c r="L31" s="1"/>
      <c r="N31" s="1"/>
      <c r="O31" s="1"/>
      <c r="P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6" x14ac:dyDescent="0.25">
      <c r="A32" s="51">
        <v>13</v>
      </c>
      <c r="B32" s="52" t="s">
        <v>50</v>
      </c>
      <c r="C32" s="71">
        <v>2.2799999999999998</v>
      </c>
      <c r="D32" s="71" t="s">
        <v>75</v>
      </c>
      <c r="E32" s="82">
        <v>1.5857142857142856</v>
      </c>
      <c r="F32" s="78">
        <f>IF(PKPT5[C]&lt;&gt;0,IF((OR(C32&gt;=$F$11, C32&lt;=$F$12)), "Outlier",PKPT5[[#This Row],[C]]), "")</f>
        <v>2.2799999999999998</v>
      </c>
      <c r="G32" s="223" t="str">
        <f>IF(PKPT5[G]&lt;&gt;0,IF((OR(E32&gt;=$G$11, E32&lt;=$G$12)), "Outlier",PKPT5[[#This Row],[G]]), "")</f>
        <v>Outlier</v>
      </c>
      <c r="I32" s="1"/>
      <c r="J32" s="1"/>
      <c r="K32" s="1"/>
      <c r="L32" s="1"/>
      <c r="N32" s="1"/>
      <c r="O32" s="1"/>
      <c r="P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6" x14ac:dyDescent="0.25">
      <c r="A33" s="51">
        <v>14</v>
      </c>
      <c r="B33" s="52" t="s">
        <v>51</v>
      </c>
      <c r="C33" s="71">
        <v>1.3285714285714281</v>
      </c>
      <c r="D33" s="71" t="s">
        <v>76</v>
      </c>
      <c r="E33" s="82">
        <v>0.78333333333333355</v>
      </c>
      <c r="F33" s="78">
        <f>IF(PKPT5[C]&lt;&gt;0,IF((OR(C33&gt;=$F$11, C33&lt;=$F$12)), "Outlier",PKPT5[[#This Row],[C]]), "")</f>
        <v>1.3285714285714281</v>
      </c>
      <c r="G33" s="223">
        <f>IF(PKPT5[G]&lt;&gt;0,IF((OR(E33&gt;=$G$11, E33&lt;=$G$12)), "Outlier",PKPT5[[#This Row],[G]]), "")</f>
        <v>0.78333333333333355</v>
      </c>
      <c r="I33" s="1"/>
      <c r="J33" s="1"/>
      <c r="K33" s="1"/>
      <c r="L33" s="1"/>
      <c r="N33" s="1"/>
      <c r="O33" s="1"/>
      <c r="P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6" x14ac:dyDescent="0.25">
      <c r="A34" s="51">
        <v>15</v>
      </c>
      <c r="B34" s="52" t="s">
        <v>52</v>
      </c>
      <c r="C34" s="71">
        <v>1.1071428571428572</v>
      </c>
      <c r="D34" s="71" t="s">
        <v>77</v>
      </c>
      <c r="E34" s="82">
        <v>0.80714285714285716</v>
      </c>
      <c r="F34" s="78">
        <f>IF(PKPT5[C]&lt;&gt;0,IF((OR(C34&gt;=$F$11, C34&lt;=$F$12)), "Outlier",PKPT5[[#This Row],[C]]), "")</f>
        <v>1.1071428571428572</v>
      </c>
      <c r="G34" s="223">
        <f>IF(PKPT5[G]&lt;&gt;0,IF((OR(E34&gt;=$G$11, E34&lt;=$G$12)), "Outlier",PKPT5[[#This Row],[G]]), "")</f>
        <v>0.80714285714285716</v>
      </c>
      <c r="I34" s="1"/>
      <c r="J34" s="1"/>
      <c r="K34" s="1"/>
      <c r="L34" s="1"/>
      <c r="N34" s="1"/>
      <c r="O34" s="1"/>
      <c r="P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6" x14ac:dyDescent="0.25">
      <c r="A35" s="51">
        <v>16</v>
      </c>
      <c r="B35" s="52" t="s">
        <v>53</v>
      </c>
      <c r="C35" s="71">
        <v>1.1714285714285713</v>
      </c>
      <c r="D35" s="71" t="s">
        <v>78</v>
      </c>
      <c r="E35" s="82">
        <v>0.68571428571428583</v>
      </c>
      <c r="F35" s="78">
        <f>IF(PKPT5[C]&lt;&gt;0,IF((OR(C35&gt;=$F$11, C35&lt;=$F$12)), "Outlier",PKPT5[[#This Row],[C]]), "")</f>
        <v>1.1714285714285713</v>
      </c>
      <c r="G35" s="223">
        <f>IF(PKPT5[G]&lt;&gt;0,IF((OR(E35&gt;=$G$11, E35&lt;=$G$12)), "Outlier",PKPT5[[#This Row],[G]]), "")</f>
        <v>0.68571428571428583</v>
      </c>
      <c r="I35" s="1"/>
      <c r="J35" s="1"/>
      <c r="K35" s="1"/>
      <c r="L35" s="1"/>
      <c r="N35" s="1"/>
      <c r="O35" s="1"/>
      <c r="P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6" x14ac:dyDescent="0.25">
      <c r="A36" s="51">
        <v>17</v>
      </c>
      <c r="B36" s="52" t="s">
        <v>54</v>
      </c>
      <c r="C36" s="71">
        <v>0.90714285714285725</v>
      </c>
      <c r="D36" s="71" t="s">
        <v>79</v>
      </c>
      <c r="E36" s="82">
        <v>0.62857142857142867</v>
      </c>
      <c r="F36" s="78">
        <f>IF(PKPT5[C]&lt;&gt;0,IF((OR(C36&gt;=$F$11, C36&lt;=$F$12)), "Outlier",PKPT5[[#This Row],[C]]), "")</f>
        <v>0.90714285714285725</v>
      </c>
      <c r="G36" s="223">
        <f>IF(PKPT5[G]&lt;&gt;0,IF((OR(E36&gt;=$G$11, E36&lt;=$G$12)), "Outlier",PKPT5[[#This Row],[G]]), "")</f>
        <v>0.62857142857142867</v>
      </c>
      <c r="I36" s="1"/>
      <c r="J36" s="1"/>
      <c r="K36" s="1"/>
      <c r="L36" s="1"/>
      <c r="N36" s="1"/>
      <c r="O36" s="1"/>
      <c r="P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6" x14ac:dyDescent="0.25">
      <c r="A37" s="51">
        <v>18</v>
      </c>
      <c r="B37" s="52" t="s">
        <v>55</v>
      </c>
      <c r="C37" s="71">
        <v>2.0428571428571427</v>
      </c>
      <c r="D37" s="71" t="s">
        <v>80</v>
      </c>
      <c r="E37" s="82">
        <v>1.0071428571428571</v>
      </c>
      <c r="F37" s="78">
        <f>IF(PKPT5[C]&lt;&gt;0,IF((OR(C37&gt;=$F$11, C37&lt;=$F$12)), "Outlier",PKPT5[[#This Row],[C]]), "")</f>
        <v>2.0428571428571427</v>
      </c>
      <c r="G37" s="223">
        <f>IF(PKPT5[G]&lt;&gt;0,IF((OR(E37&gt;=$G$11, E37&lt;=$G$12)), "Outlier",PKPT5[[#This Row],[G]]), "")</f>
        <v>1.0071428571428571</v>
      </c>
      <c r="I37" s="1"/>
      <c r="J37" s="1"/>
      <c r="K37" s="1"/>
      <c r="L37" s="1"/>
      <c r="N37" s="1"/>
      <c r="O37" s="1"/>
      <c r="P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6" x14ac:dyDescent="0.25">
      <c r="A38" s="51">
        <v>19</v>
      </c>
      <c r="B38" s="52" t="s">
        <v>56</v>
      </c>
      <c r="C38" s="71">
        <v>1.2428571428571433</v>
      </c>
      <c r="D38" s="71" t="s">
        <v>81</v>
      </c>
      <c r="E38" s="82">
        <v>0.8857142857142859</v>
      </c>
      <c r="F38" s="78">
        <f>IF(PKPT5[C]&lt;&gt;0,IF((OR(C38&gt;=$F$11, C38&lt;=$F$12)), "Outlier",PKPT5[[#This Row],[C]]), "")</f>
        <v>1.2428571428571433</v>
      </c>
      <c r="G38" s="223">
        <f>IF(PKPT5[G]&lt;&gt;0,IF((OR(E38&gt;=$G$11, E38&lt;=$G$12)), "Outlier",PKPT5[[#This Row],[G]]), "")</f>
        <v>0.8857142857142859</v>
      </c>
      <c r="I38" s="1"/>
      <c r="J38" s="1"/>
      <c r="K38" s="1"/>
      <c r="L38" s="1"/>
      <c r="N38" s="1"/>
      <c r="O38" s="1"/>
      <c r="P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6" x14ac:dyDescent="0.25">
      <c r="A39" s="51">
        <v>20</v>
      </c>
      <c r="B39" s="52" t="s">
        <v>57</v>
      </c>
      <c r="C39" s="71">
        <v>1.1692307692307693</v>
      </c>
      <c r="D39" s="71" t="s">
        <v>82</v>
      </c>
      <c r="E39" s="82">
        <v>0.9214285714285716</v>
      </c>
      <c r="F39" s="78">
        <f>IF(PKPT5[C]&lt;&gt;0,IF((OR(C39&gt;=$F$11, C39&lt;=$F$12)), "Outlier",PKPT5[[#This Row],[C]]), "")</f>
        <v>1.1692307692307693</v>
      </c>
      <c r="G39" s="223">
        <f>IF(PKPT5[G]&lt;&gt;0,IF((OR(E39&gt;=$G$11, E39&lt;=$G$12)), "Outlier",PKPT5[[#This Row],[G]]), "")</f>
        <v>0.9214285714285716</v>
      </c>
      <c r="I39" s="1"/>
      <c r="J39" s="1"/>
      <c r="K39" s="1"/>
      <c r="L39" s="1"/>
      <c r="N39" s="1"/>
      <c r="O39" s="1"/>
      <c r="P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6" x14ac:dyDescent="0.25">
      <c r="A40" s="51">
        <v>21</v>
      </c>
      <c r="B40" s="52" t="s">
        <v>87</v>
      </c>
      <c r="C40" s="71">
        <v>1.5</v>
      </c>
      <c r="D40" s="71" t="s">
        <v>83</v>
      </c>
      <c r="E40" s="82">
        <v>1.0857142857142859</v>
      </c>
      <c r="F40" s="78">
        <f>IF(PKPT5[C]&lt;&gt;0,IF((OR(C40&gt;=$F$11, C40&lt;=$F$12)), "Outlier",PKPT5[[#This Row],[C]]), "")</f>
        <v>1.5</v>
      </c>
      <c r="G40" s="223">
        <f>IF(PKPT5[G]&lt;&gt;0,IF((OR(E40&gt;=$G$11, E40&lt;=$G$12)), "Outlier",PKPT5[[#This Row],[G]]), "")</f>
        <v>1.0857142857142859</v>
      </c>
      <c r="I40" s="1"/>
      <c r="J40" s="1"/>
      <c r="K40" s="1"/>
      <c r="L40" s="1"/>
      <c r="N40" s="1"/>
      <c r="O40" s="1"/>
      <c r="P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6" x14ac:dyDescent="0.25">
      <c r="A41" s="51">
        <v>22</v>
      </c>
      <c r="B41" s="52" t="s">
        <v>88</v>
      </c>
      <c r="C41" s="71">
        <v>1.6214285714285712</v>
      </c>
      <c r="D41" s="71" t="s">
        <v>84</v>
      </c>
      <c r="E41" s="82">
        <v>1.0785714285714285</v>
      </c>
      <c r="F41" s="78">
        <f>IF(PKPT5[C]&lt;&gt;0,IF((OR(C41&gt;=$F$11, C41&lt;=$F$12)), "Outlier",PKPT5[[#This Row],[C]]), "")</f>
        <v>1.6214285714285712</v>
      </c>
      <c r="G41" s="223">
        <f>IF(PKPT5[G]&lt;&gt;0,IF((OR(E41&gt;=$G$11, E41&lt;=$G$12)), "Outlier",PKPT5[[#This Row],[G]]), "")</f>
        <v>1.0785714285714285</v>
      </c>
      <c r="I41" s="1"/>
      <c r="J41" s="1"/>
      <c r="K41" s="1"/>
      <c r="L41" s="1"/>
      <c r="N41" s="1"/>
      <c r="O41" s="1"/>
      <c r="P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6" x14ac:dyDescent="0.25">
      <c r="A42" s="51">
        <v>23</v>
      </c>
      <c r="B42" s="52" t="s">
        <v>89</v>
      </c>
      <c r="C42" s="71">
        <v>1.3928571428571428</v>
      </c>
      <c r="D42" s="71" t="s">
        <v>107</v>
      </c>
      <c r="E42" s="82">
        <v>0.44285714285714278</v>
      </c>
      <c r="F42" s="78">
        <f>IF(PKPT5[C]&lt;&gt;0,IF((OR(C42&gt;=$F$11, C42&lt;=$F$12)), "Outlier",PKPT5[[#This Row],[C]]), "")</f>
        <v>1.3928571428571428</v>
      </c>
      <c r="G42" s="223">
        <f>IF(PKPT5[G]&lt;&gt;0,IF((OR(E42&gt;=$G$11, E42&lt;=$G$12)), "Outlier",PKPT5[[#This Row],[G]]), "")</f>
        <v>0.44285714285714278</v>
      </c>
      <c r="I42" s="1"/>
      <c r="J42" s="1"/>
      <c r="K42" s="1"/>
      <c r="L42" s="1"/>
      <c r="N42" s="1"/>
      <c r="O42" s="1"/>
      <c r="P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6" x14ac:dyDescent="0.25">
      <c r="A43" s="51">
        <v>24</v>
      </c>
      <c r="B43" s="52" t="s">
        <v>90</v>
      </c>
      <c r="C43" s="71">
        <v>1.0285714285714287</v>
      </c>
      <c r="D43" s="71" t="s">
        <v>108</v>
      </c>
      <c r="E43" s="82">
        <v>0.83571428571428574</v>
      </c>
      <c r="F43" s="78">
        <f>IF(PKPT5[C]&lt;&gt;0,IF((OR(C43&gt;=$F$11, C43&lt;=$F$12)), "Outlier",PKPT5[[#This Row],[C]]), "")</f>
        <v>1.0285714285714287</v>
      </c>
      <c r="G43" s="223">
        <f>IF(PKPT5[G]&lt;&gt;0,IF((OR(E43&gt;=$G$11, E43&lt;=$G$12)), "Outlier",PKPT5[[#This Row],[G]]), "")</f>
        <v>0.83571428571428574</v>
      </c>
      <c r="I43" s="1"/>
      <c r="J43" s="1"/>
      <c r="K43" s="1"/>
      <c r="L43" s="1"/>
      <c r="N43" s="1"/>
      <c r="O43" s="1"/>
      <c r="P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6" x14ac:dyDescent="0.25">
      <c r="A44" s="51">
        <v>25</v>
      </c>
      <c r="B44" s="52" t="s">
        <v>91</v>
      </c>
      <c r="C44" s="71">
        <v>1.3928571428571428</v>
      </c>
      <c r="D44" s="71" t="s">
        <v>109</v>
      </c>
      <c r="E44" s="82">
        <v>1.05</v>
      </c>
      <c r="F44" s="78">
        <f>IF(PKPT5[C]&lt;&gt;0,IF((OR(C44&gt;=$F$11, C44&lt;=$F$12)), "Outlier",PKPT5[[#This Row],[C]]), "")</f>
        <v>1.3928571428571428</v>
      </c>
      <c r="G44" s="223">
        <f>IF(PKPT5[G]&lt;&gt;0,IF((OR(E44&gt;=$G$11, E44&lt;=$G$12)), "Outlier",PKPT5[[#This Row],[G]]), "")</f>
        <v>1.05</v>
      </c>
      <c r="I44" s="1"/>
      <c r="J44" s="1"/>
      <c r="K44" s="1"/>
      <c r="L44" s="1"/>
      <c r="N44" s="1"/>
      <c r="O44" s="1"/>
      <c r="P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6" x14ac:dyDescent="0.25">
      <c r="A45" s="51">
        <v>26</v>
      </c>
      <c r="B45" s="52" t="s">
        <v>92</v>
      </c>
      <c r="C45" s="71">
        <v>2.02</v>
      </c>
      <c r="D45" s="71" t="s">
        <v>110</v>
      </c>
      <c r="E45" s="82">
        <v>1.1428571428571428</v>
      </c>
      <c r="F45" s="78">
        <f>IF(PKPT5[C]&lt;&gt;0,IF((OR(C45&gt;=$F$11, C45&lt;=$F$12)), "Outlier",PKPT5[[#This Row],[C]]), "")</f>
        <v>2.02</v>
      </c>
      <c r="G45" s="223">
        <f>IF(PKPT5[G]&lt;&gt;0,IF((OR(E45&gt;=$G$11, E45&lt;=$G$12)), "Outlier",PKPT5[[#This Row],[G]]), "")</f>
        <v>1.1428571428571428</v>
      </c>
      <c r="I45" s="1"/>
      <c r="J45" s="1"/>
      <c r="K45" s="1"/>
      <c r="L45" s="1"/>
      <c r="N45" s="1"/>
      <c r="O45" s="1"/>
      <c r="P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6" x14ac:dyDescent="0.25">
      <c r="A46" s="51">
        <v>27</v>
      </c>
      <c r="B46" s="52" t="s">
        <v>93</v>
      </c>
      <c r="C46" s="71">
        <v>1.1357142857142857</v>
      </c>
      <c r="D46" s="71" t="s">
        <v>111</v>
      </c>
      <c r="E46" s="82">
        <v>0.94285714285714295</v>
      </c>
      <c r="F46" s="78">
        <f>IF(PKPT5[C]&lt;&gt;0,IF((OR(C46&gt;=$F$11, C46&lt;=$F$12)), "Outlier",PKPT5[[#This Row],[C]]), "")</f>
        <v>1.1357142857142857</v>
      </c>
      <c r="G46" s="223">
        <f>IF(PKPT5[G]&lt;&gt;0,IF((OR(E46&gt;=$G$11, E46&lt;=$G$12)), "Outlier",PKPT5[[#This Row],[G]]), "")</f>
        <v>0.94285714285714295</v>
      </c>
      <c r="I46" s="1"/>
      <c r="J46" s="1"/>
      <c r="K46" s="1"/>
      <c r="L46" s="1"/>
      <c r="N46" s="1"/>
      <c r="O46" s="1"/>
      <c r="P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6" x14ac:dyDescent="0.25">
      <c r="A47" s="51">
        <v>28</v>
      </c>
      <c r="B47" s="52" t="s">
        <v>94</v>
      </c>
      <c r="C47" s="71">
        <v>1.3785714285714286</v>
      </c>
      <c r="D47" s="71" t="s">
        <v>112</v>
      </c>
      <c r="E47" s="82">
        <v>0.42857142857142855</v>
      </c>
      <c r="F47" s="78">
        <f>IF(PKPT5[C]&lt;&gt;0,IF((OR(C47&gt;=$F$11, C47&lt;=$F$12)), "Outlier",PKPT5[[#This Row],[C]]), "")</f>
        <v>1.3785714285714286</v>
      </c>
      <c r="G47" s="223">
        <f>IF(PKPT5[G]&lt;&gt;0,IF((OR(E47&gt;=$G$11, E47&lt;=$G$12)), "Outlier",PKPT5[[#This Row],[G]]), "")</f>
        <v>0.42857142857142855</v>
      </c>
      <c r="I47" s="1"/>
      <c r="J47" s="1"/>
      <c r="K47" s="1"/>
      <c r="L47" s="1"/>
      <c r="N47" s="1"/>
      <c r="O47" s="1"/>
      <c r="P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6" x14ac:dyDescent="0.25">
      <c r="A48" s="51">
        <v>29</v>
      </c>
      <c r="B48" s="52" t="s">
        <v>95</v>
      </c>
      <c r="C48" s="71">
        <v>1.34</v>
      </c>
      <c r="D48" s="71" t="s">
        <v>113</v>
      </c>
      <c r="E48" s="82">
        <v>0.72142857142857142</v>
      </c>
      <c r="F48" s="78">
        <f>IF(PKPT5[C]&lt;&gt;0,IF((OR(C48&gt;=$F$11, C48&lt;=$F$12)), "Outlier",PKPT5[[#This Row],[C]]), "")</f>
        <v>1.34</v>
      </c>
      <c r="G48" s="223">
        <f>IF(PKPT5[G]&lt;&gt;0,IF((OR(E48&gt;=$G$11, E48&lt;=$G$12)), "Outlier",PKPT5[[#This Row],[G]]), "")</f>
        <v>0.72142857142857142</v>
      </c>
      <c r="I48" s="1"/>
      <c r="J48" s="1"/>
      <c r="K48" s="1"/>
      <c r="L48" s="1"/>
      <c r="N48" s="1"/>
      <c r="O48" s="1"/>
      <c r="P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6" x14ac:dyDescent="0.25">
      <c r="A49" s="51">
        <v>30</v>
      </c>
      <c r="B49" s="52" t="s">
        <v>96</v>
      </c>
      <c r="C49" s="71">
        <v>1.24</v>
      </c>
      <c r="D49" s="71" t="s">
        <v>114</v>
      </c>
      <c r="E49" s="82">
        <v>0.94285714285714295</v>
      </c>
      <c r="F49" s="78">
        <f>IF(PKPT5[C]&lt;&gt;0,IF((OR(C49&gt;=$F$11, C49&lt;=$F$12)), "Outlier",PKPT5[[#This Row],[C]]), "")</f>
        <v>1.24</v>
      </c>
      <c r="G49" s="223">
        <f>IF(PKPT5[G]&lt;&gt;0,IF((OR(E49&gt;=$G$11, E49&lt;=$G$12)), "Outlier",PKPT5[[#This Row],[G]]), "")</f>
        <v>0.94285714285714295</v>
      </c>
      <c r="I49" s="1"/>
      <c r="J49" s="1"/>
      <c r="K49" s="1"/>
      <c r="L49" s="1"/>
      <c r="N49" s="1"/>
      <c r="O49" s="1"/>
      <c r="P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6" x14ac:dyDescent="0.25">
      <c r="A50" s="51">
        <v>31</v>
      </c>
      <c r="B50" s="52" t="s">
        <v>97</v>
      </c>
      <c r="C50" s="71">
        <v>1.157142857142857</v>
      </c>
      <c r="D50" s="71" t="s">
        <v>115</v>
      </c>
      <c r="E50" s="82">
        <v>0.63571428571428579</v>
      </c>
      <c r="F50" s="78">
        <f>IF(PKPT5[C]&lt;&gt;0,IF((OR(C50&gt;=$F$11, C50&lt;=$F$12)), "Outlier",PKPT5[[#This Row],[C]]), "")</f>
        <v>1.157142857142857</v>
      </c>
      <c r="G50" s="223">
        <f>IF(PKPT5[G]&lt;&gt;0,IF((OR(E50&gt;=$G$11, E50&lt;=$G$12)), "Outlier",PKPT5[[#This Row],[G]]), "")</f>
        <v>0.63571428571428579</v>
      </c>
      <c r="I50" s="1"/>
      <c r="J50" s="1"/>
      <c r="K50" s="1"/>
      <c r="L50" s="1"/>
      <c r="N50" s="1"/>
      <c r="O50" s="1"/>
      <c r="P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6" x14ac:dyDescent="0.25">
      <c r="A51" s="51">
        <v>32</v>
      </c>
      <c r="B51" s="52" t="s">
        <v>98</v>
      </c>
      <c r="C51" s="71">
        <v>2.46</v>
      </c>
      <c r="D51" s="71" t="s">
        <v>116</v>
      </c>
      <c r="E51" s="82">
        <v>1.5535714285714286</v>
      </c>
      <c r="F51" s="78">
        <f>IF(PKPT5[C]&lt;&gt;0,IF((OR(C51&gt;=$F$11, C51&lt;=$F$12)), "Outlier",PKPT5[[#This Row],[C]]), "")</f>
        <v>2.46</v>
      </c>
      <c r="G51" s="223" t="str">
        <f>IF(PKPT5[G]&lt;&gt;0,IF((OR(E51&gt;=$G$11, E51&lt;=$G$12)), "Outlier",PKPT5[[#This Row],[G]]), "")</f>
        <v>Outlier</v>
      </c>
      <c r="I51" s="1"/>
      <c r="J51" s="1"/>
      <c r="K51" s="1"/>
      <c r="L51" s="1"/>
      <c r="N51" s="1"/>
      <c r="O51" s="1"/>
      <c r="P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6" x14ac:dyDescent="0.25">
      <c r="A52" s="51">
        <v>33</v>
      </c>
      <c r="B52" s="52" t="s">
        <v>99</v>
      </c>
      <c r="C52" s="71">
        <v>1.3214285714285714</v>
      </c>
      <c r="D52" s="71"/>
      <c r="E52" s="83"/>
      <c r="F52" s="78">
        <f>IF(PKPT5[C]&lt;&gt;0,IF((OR(C52&gt;=$F$11, C52&lt;=$F$12)), "Outlier",PKPT5[[#This Row],[C]]), "")</f>
        <v>1.3214285714285714</v>
      </c>
      <c r="G52" s="223" t="str">
        <f>IF(PKPT5[G]&lt;&gt;0,IF((OR(E52&gt;=$G$11, E52&lt;=$G$12)), "Outlier",PKPT5[[#This Row],[G]]), "")</f>
        <v/>
      </c>
      <c r="I52" s="1"/>
      <c r="J52" s="1"/>
      <c r="K52" s="1"/>
      <c r="L52" s="1"/>
      <c r="N52" s="1"/>
      <c r="O52" s="1"/>
      <c r="P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6" x14ac:dyDescent="0.25">
      <c r="A53" s="51">
        <v>34</v>
      </c>
      <c r="B53" s="52" t="s">
        <v>100</v>
      </c>
      <c r="C53" s="71">
        <v>1.7964285714285713</v>
      </c>
      <c r="D53" s="71"/>
      <c r="E53" s="83"/>
      <c r="F53" s="78">
        <f>IF(PKPT5[C]&lt;&gt;0,IF((OR(C53&gt;=$F$11, C53&lt;=$F$12)), "Outlier",PKPT5[[#This Row],[C]]), "")</f>
        <v>1.7964285714285713</v>
      </c>
      <c r="G53" s="223" t="str">
        <f>IF(PKPT5[G]&lt;&gt;0,IF((OR(E53&gt;=$G$11, E53&lt;=$G$12)), "Outlier",PKPT5[[#This Row],[G]]), "")</f>
        <v/>
      </c>
      <c r="I53" s="1"/>
      <c r="J53" s="1"/>
      <c r="K53" s="1"/>
      <c r="L53" s="1"/>
      <c r="N53" s="1"/>
      <c r="O53" s="1"/>
      <c r="P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6" x14ac:dyDescent="0.25">
      <c r="A54" s="51">
        <v>35</v>
      </c>
      <c r="B54" s="52" t="s">
        <v>101</v>
      </c>
      <c r="C54" s="71">
        <v>1.8857142857142857</v>
      </c>
      <c r="D54" s="71"/>
      <c r="E54" s="83"/>
      <c r="F54" s="78">
        <f>IF(PKPT5[C]&lt;&gt;0,IF((OR(C54&gt;=$F$11, C54&lt;=$F$12)), "Outlier",PKPT5[[#This Row],[C]]), "")</f>
        <v>1.8857142857142857</v>
      </c>
      <c r="G54" s="223" t="str">
        <f>IF(PKPT5[G]&lt;&gt;0,IF((OR(E54&gt;=$G$11, E54&lt;=$G$12)), "Outlier",PKPT5[[#This Row],[G]]), "")</f>
        <v/>
      </c>
      <c r="I54" s="1"/>
      <c r="J54" s="1"/>
      <c r="K54" s="1"/>
      <c r="L54" s="1"/>
      <c r="N54" s="1"/>
      <c r="O54" s="1"/>
      <c r="P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6" x14ac:dyDescent="0.25">
      <c r="A55" s="51">
        <v>36</v>
      </c>
      <c r="B55" s="52" t="s">
        <v>102</v>
      </c>
      <c r="C55" s="71">
        <v>1.81</v>
      </c>
      <c r="D55" s="71"/>
      <c r="E55" s="83"/>
      <c r="F55" s="78">
        <f>IF(PKPT5[C]&lt;&gt;0,IF((OR(C55&gt;=$F$11, C55&lt;=$F$12)), "Outlier",PKPT5[[#This Row],[C]]), "")</f>
        <v>1.81</v>
      </c>
      <c r="G55" s="223" t="str">
        <f>IF(PKPT5[G]&lt;&gt;0,IF((OR(E55&gt;=$G$11, E55&lt;=$G$12)), "Outlier",PKPT5[[#This Row],[G]]), "")</f>
        <v/>
      </c>
      <c r="I55" s="1"/>
      <c r="J55" s="1"/>
      <c r="K55" s="1"/>
      <c r="L55" s="1"/>
      <c r="N55" s="1"/>
      <c r="O55" s="1"/>
      <c r="P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6" x14ac:dyDescent="0.25">
      <c r="A56" s="51">
        <v>37</v>
      </c>
      <c r="B56" s="52" t="s">
        <v>103</v>
      </c>
      <c r="C56" s="71">
        <v>1.2821428571428573</v>
      </c>
      <c r="D56" s="71"/>
      <c r="E56" s="83"/>
      <c r="F56" s="78">
        <f>IF(PKPT5[C]&lt;&gt;0,IF((OR(C56&gt;=$F$11, C56&lt;=$F$12)), "Outlier",PKPT5[[#This Row],[C]]), "")</f>
        <v>1.2821428571428573</v>
      </c>
      <c r="G56" s="223" t="str">
        <f>IF(PKPT5[G]&lt;&gt;0,IF((OR(E56&gt;=$G$11, E56&lt;=$G$12)), "Outlier",PKPT5[[#This Row],[G]]), "")</f>
        <v/>
      </c>
      <c r="I56" s="1"/>
      <c r="J56" s="1"/>
      <c r="K56" s="1"/>
      <c r="L56" s="1"/>
      <c r="N56" s="1"/>
      <c r="O56" s="1"/>
      <c r="P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6" x14ac:dyDescent="0.25">
      <c r="A57" s="51">
        <v>38</v>
      </c>
      <c r="B57" s="52" t="s">
        <v>104</v>
      </c>
      <c r="C57" s="71">
        <v>1.3571428571428572</v>
      </c>
      <c r="D57" s="71"/>
      <c r="E57" s="83"/>
      <c r="F57" s="78">
        <f>IF(PKPT5[C]&lt;&gt;0,IF((OR(C57&gt;=$F$11, C57&lt;=$F$12)), "Outlier",PKPT5[[#This Row],[C]]), "")</f>
        <v>1.3571428571428572</v>
      </c>
      <c r="G57" s="223" t="str">
        <f>IF(PKPT5[G]&lt;&gt;0,IF((OR(E57&gt;=$G$11, E57&lt;=$G$12)), "Outlier",PKPT5[[#This Row],[G]]), "")</f>
        <v/>
      </c>
      <c r="I57" s="1"/>
      <c r="J57" s="1"/>
      <c r="K57" s="1"/>
      <c r="L57" s="1"/>
      <c r="N57" s="1"/>
      <c r="O57" s="1"/>
      <c r="P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6" x14ac:dyDescent="0.25">
      <c r="A58" s="51">
        <v>39</v>
      </c>
      <c r="B58" s="52" t="s">
        <v>105</v>
      </c>
      <c r="C58" s="71">
        <v>1.5928571428571427</v>
      </c>
      <c r="D58" s="71"/>
      <c r="E58" s="83"/>
      <c r="F58" s="78">
        <f>IF(PKPT5[C]&lt;&gt;0,IF((OR(C58&gt;=$F$11, C58&lt;=$F$12)), "Outlier",PKPT5[[#This Row],[C]]), "")</f>
        <v>1.5928571428571427</v>
      </c>
      <c r="G58" s="223" t="str">
        <f>IF(PKPT5[G]&lt;&gt;0,IF((OR(E58&gt;=$G$11, E58&lt;=$G$12)), "Outlier",PKPT5[[#This Row],[G]]), "")</f>
        <v/>
      </c>
      <c r="I58" s="1"/>
      <c r="J58" s="1"/>
      <c r="K58" s="1"/>
      <c r="L58" s="1"/>
      <c r="N58" s="1"/>
      <c r="O58" s="1"/>
      <c r="P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6" x14ac:dyDescent="0.25">
      <c r="A59" s="51">
        <v>40</v>
      </c>
      <c r="B59" s="57" t="s">
        <v>106</v>
      </c>
      <c r="C59" s="72">
        <v>1.1357142857142857</v>
      </c>
      <c r="D59" s="72"/>
      <c r="E59" s="84"/>
      <c r="F59" s="79">
        <f>IF(PKPT5[C]&lt;&gt;0,IF((OR(C59&gt;=$F$11, C59&lt;=$F$12)), "Outlier",PKPT5[[#This Row],[C]]), "")</f>
        <v>1.1357142857142857</v>
      </c>
      <c r="G59" s="224" t="str">
        <f>IF(PKPT5[G]&lt;&gt;0,IF((OR(E59&gt;=$G$11, E59&lt;=$G$12)), "Outlier",PKPT5[[#This Row],[G]]), "")</f>
        <v/>
      </c>
      <c r="I59" s="1"/>
      <c r="J59" s="1"/>
      <c r="K59" s="1"/>
      <c r="L59" s="1"/>
      <c r="N59" s="1"/>
      <c r="O59" s="1"/>
      <c r="P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x14ac:dyDescent="0.25">
      <c r="I60" s="1"/>
      <c r="J60" s="1"/>
      <c r="K60" s="1"/>
      <c r="L60" s="1"/>
      <c r="N60" s="1"/>
      <c r="O60" s="1"/>
      <c r="P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x14ac:dyDescent="0.25">
      <c r="I61" s="1"/>
      <c r="J61" s="1"/>
      <c r="K61" s="1"/>
      <c r="L61" s="1"/>
      <c r="N61" s="1"/>
      <c r="O61" s="1"/>
      <c r="P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x14ac:dyDescent="0.25">
      <c r="I62" s="1"/>
      <c r="J62" s="1"/>
      <c r="K62" s="1"/>
      <c r="L62" s="1"/>
      <c r="N62" s="1"/>
      <c r="O62" s="1"/>
      <c r="P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x14ac:dyDescent="0.25">
      <c r="I63" s="1"/>
      <c r="J63" s="1"/>
      <c r="K63" s="1"/>
      <c r="L63" s="1"/>
      <c r="N63" s="1"/>
      <c r="O63" s="1"/>
      <c r="P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x14ac:dyDescent="0.25">
      <c r="I64" s="1"/>
      <c r="J64" s="1"/>
      <c r="K64" s="1"/>
      <c r="L64" s="1"/>
      <c r="N64" s="1"/>
      <c r="O64" s="1"/>
      <c r="P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9:100" x14ac:dyDescent="0.25">
      <c r="I65" s="1"/>
      <c r="J65" s="1"/>
      <c r="K65" s="1"/>
      <c r="L65" s="1"/>
      <c r="N65" s="1"/>
      <c r="O65" s="1"/>
      <c r="P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9:100" x14ac:dyDescent="0.25">
      <c r="I66" s="1"/>
      <c r="J66" s="1"/>
      <c r="K66" s="1"/>
      <c r="L66" s="1"/>
      <c r="N66" s="1"/>
      <c r="O66" s="1"/>
      <c r="P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9:100" x14ac:dyDescent="0.25">
      <c r="I67" s="1"/>
      <c r="J67" s="1"/>
      <c r="K67" s="1"/>
      <c r="L67" s="1"/>
      <c r="N67" s="1"/>
      <c r="O67" s="1"/>
      <c r="P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9:100" x14ac:dyDescent="0.25">
      <c r="I68" s="1"/>
      <c r="J68" s="1"/>
      <c r="K68" s="1"/>
      <c r="L68" s="1"/>
      <c r="N68" s="1"/>
      <c r="O68" s="1"/>
      <c r="P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9:100" x14ac:dyDescent="0.25">
      <c r="I69" s="1"/>
      <c r="J69" s="1"/>
      <c r="K69" s="1"/>
      <c r="L69" s="1"/>
      <c r="N69" s="1"/>
      <c r="O69" s="1"/>
      <c r="P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9:100" x14ac:dyDescent="0.25">
      <c r="I70" s="1"/>
      <c r="J70" s="1"/>
      <c r="K70" s="1"/>
      <c r="L70" s="1"/>
      <c r="N70" s="1"/>
      <c r="O70" s="1"/>
      <c r="P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9:100" x14ac:dyDescent="0.25">
      <c r="I71" s="1"/>
      <c r="J71" s="1"/>
      <c r="K71" s="1"/>
      <c r="L71" s="1"/>
      <c r="N71" s="1"/>
      <c r="O71" s="1"/>
      <c r="P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9:100" x14ac:dyDescent="0.25">
      <c r="I72" s="1"/>
      <c r="J72" s="1"/>
      <c r="K72" s="1"/>
      <c r="L72" s="1"/>
      <c r="N72" s="1"/>
      <c r="O72" s="1"/>
      <c r="P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9:100" x14ac:dyDescent="0.25">
      <c r="I73" s="1"/>
      <c r="J73" s="1"/>
      <c r="K73" s="1"/>
      <c r="L73" s="1"/>
      <c r="N73" s="1"/>
      <c r="O73" s="1"/>
      <c r="P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9:100" x14ac:dyDescent="0.25">
      <c r="I74" s="1"/>
      <c r="J74" s="1"/>
      <c r="K74" s="1"/>
      <c r="L74" s="1"/>
      <c r="N74" s="1"/>
      <c r="O74" s="1"/>
      <c r="P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9:100" x14ac:dyDescent="0.25">
      <c r="I75" s="1"/>
      <c r="J75" s="1"/>
      <c r="K75" s="1"/>
      <c r="L75" s="1"/>
      <c r="N75" s="1"/>
      <c r="O75" s="1"/>
      <c r="P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9:100" x14ac:dyDescent="0.25">
      <c r="I76" s="1"/>
      <c r="J76" s="1"/>
      <c r="K76" s="1"/>
      <c r="L76" s="1"/>
      <c r="N76" s="1"/>
      <c r="O76" s="1"/>
      <c r="P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9:100" x14ac:dyDescent="0.25">
      <c r="I77" s="1"/>
      <c r="J77" s="1"/>
      <c r="K77" s="1"/>
      <c r="L77" s="1"/>
      <c r="N77" s="1"/>
      <c r="O77" s="1"/>
      <c r="P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9:100" x14ac:dyDescent="0.25">
      <c r="I78" s="1"/>
      <c r="J78" s="1"/>
      <c r="K78" s="1"/>
      <c r="L78" s="1"/>
      <c r="N78" s="1"/>
      <c r="O78" s="1"/>
      <c r="P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9:100" x14ac:dyDescent="0.25">
      <c r="I79" s="1"/>
      <c r="J79" s="1"/>
      <c r="K79" s="1"/>
      <c r="L79" s="1"/>
      <c r="N79" s="1"/>
      <c r="O79" s="1"/>
      <c r="P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9:100" x14ac:dyDescent="0.25">
      <c r="I80" s="1"/>
      <c r="J80" s="1"/>
      <c r="K80" s="1"/>
      <c r="L80" s="1"/>
      <c r="N80" s="1"/>
      <c r="O80" s="1"/>
      <c r="P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9:100" x14ac:dyDescent="0.25">
      <c r="I81" s="1"/>
      <c r="J81" s="1"/>
      <c r="K81" s="1"/>
      <c r="L81" s="1"/>
      <c r="N81" s="1"/>
      <c r="O81" s="1"/>
      <c r="P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9:100" x14ac:dyDescent="0.25">
      <c r="I82" s="1"/>
      <c r="J82" s="1"/>
      <c r="K82" s="1"/>
      <c r="L82" s="1"/>
      <c r="N82" s="1"/>
      <c r="O82" s="1"/>
      <c r="P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9:100" x14ac:dyDescent="0.25">
      <c r="I83" s="1"/>
      <c r="J83" s="1"/>
      <c r="K83" s="1"/>
      <c r="L83" s="1"/>
      <c r="N83" s="1"/>
      <c r="O83" s="1"/>
      <c r="P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9:100" x14ac:dyDescent="0.25">
      <c r="I84" s="1"/>
      <c r="J84" s="1"/>
      <c r="K84" s="1"/>
      <c r="L84" s="1"/>
      <c r="N84" s="1"/>
      <c r="O84" s="1"/>
      <c r="P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9:100" x14ac:dyDescent="0.25">
      <c r="I85" s="1"/>
      <c r="J85" s="1"/>
      <c r="K85" s="1"/>
      <c r="L85" s="1"/>
      <c r="N85" s="1"/>
      <c r="O85" s="1"/>
      <c r="P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9:100" x14ac:dyDescent="0.25">
      <c r="I86" s="1"/>
      <c r="J86" s="1"/>
      <c r="K86" s="1"/>
      <c r="L86" s="1"/>
      <c r="N86" s="1"/>
      <c r="O86" s="1"/>
      <c r="P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9:100" x14ac:dyDescent="0.25">
      <c r="I87" s="1"/>
      <c r="J87" s="1"/>
      <c r="K87" s="1"/>
      <c r="L87" s="1"/>
      <c r="N87" s="1"/>
      <c r="O87" s="1"/>
      <c r="P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9:100" x14ac:dyDescent="0.25">
      <c r="I88" s="1"/>
      <c r="J88" s="1"/>
      <c r="K88" s="1"/>
      <c r="L88" s="1"/>
      <c r="N88" s="1"/>
      <c r="O88" s="1"/>
      <c r="P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9:100" x14ac:dyDescent="0.25">
      <c r="I89" s="1"/>
      <c r="J89" s="1"/>
      <c r="K89" s="1"/>
      <c r="L89" s="1"/>
      <c r="N89" s="1"/>
      <c r="O89" s="1"/>
      <c r="P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9:100" x14ac:dyDescent="0.25">
      <c r="I90" s="1"/>
      <c r="J90" s="1"/>
      <c r="K90" s="1"/>
      <c r="L90" s="1"/>
      <c r="N90" s="1"/>
      <c r="O90" s="1"/>
      <c r="P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9:100" x14ac:dyDescent="0.25">
      <c r="I91" s="1"/>
      <c r="J91" s="1"/>
      <c r="K91" s="1"/>
      <c r="L91" s="1"/>
      <c r="N91" s="1"/>
      <c r="O91" s="1"/>
      <c r="P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9:100" x14ac:dyDescent="0.25">
      <c r="I92" s="1"/>
      <c r="J92" s="1"/>
      <c r="K92" s="1"/>
      <c r="L92" s="1"/>
      <c r="N92" s="1"/>
      <c r="O92" s="1"/>
      <c r="P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9:100" x14ac:dyDescent="0.25">
      <c r="I93" s="1"/>
      <c r="J93" s="1"/>
      <c r="K93" s="1"/>
      <c r="L93" s="1"/>
      <c r="N93" s="1"/>
      <c r="O93" s="1"/>
      <c r="P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9:100" x14ac:dyDescent="0.25">
      <c r="I94" s="1"/>
      <c r="J94" s="1"/>
      <c r="K94" s="1"/>
      <c r="L94" s="1"/>
      <c r="N94" s="1"/>
      <c r="O94" s="1"/>
      <c r="P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9:100" x14ac:dyDescent="0.25">
      <c r="I95" s="1"/>
      <c r="J95" s="1"/>
      <c r="K95" s="1"/>
      <c r="L95" s="1"/>
      <c r="N95" s="1"/>
      <c r="O95" s="1"/>
      <c r="P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9:100" x14ac:dyDescent="0.25">
      <c r="I96" s="1"/>
      <c r="J96" s="1"/>
      <c r="K96" s="1"/>
      <c r="L96" s="1"/>
      <c r="N96" s="1"/>
      <c r="O96" s="1"/>
      <c r="P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9:100" x14ac:dyDescent="0.25">
      <c r="I97" s="1"/>
      <c r="J97" s="1"/>
      <c r="K97" s="1"/>
      <c r="L97" s="1"/>
      <c r="N97" s="1"/>
      <c r="O97" s="1"/>
      <c r="P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9:100" x14ac:dyDescent="0.25">
      <c r="I98" s="1"/>
      <c r="J98" s="1"/>
      <c r="K98" s="1"/>
      <c r="L98" s="1"/>
      <c r="N98" s="1"/>
      <c r="O98" s="1"/>
      <c r="P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9:100" x14ac:dyDescent="0.25">
      <c r="I99" s="1"/>
      <c r="J99" s="1"/>
      <c r="K99" s="1"/>
      <c r="L99" s="1"/>
      <c r="N99" s="1"/>
      <c r="O99" s="1"/>
      <c r="P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9:100" x14ac:dyDescent="0.25">
      <c r="I100" s="1"/>
      <c r="J100" s="1"/>
      <c r="K100" s="1"/>
      <c r="L100" s="1"/>
      <c r="N100" s="1"/>
      <c r="O100" s="1"/>
      <c r="P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9:100" x14ac:dyDescent="0.25">
      <c r="I101" s="1"/>
      <c r="J101" s="1"/>
      <c r="K101" s="1"/>
      <c r="L101" s="1"/>
      <c r="N101" s="1"/>
      <c r="O101" s="1"/>
      <c r="P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9:100" x14ac:dyDescent="0.25">
      <c r="I102" s="1"/>
      <c r="J102" s="1"/>
      <c r="K102" s="1"/>
      <c r="L102" s="1"/>
      <c r="N102" s="1"/>
      <c r="O102" s="1"/>
      <c r="P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9:100" x14ac:dyDescent="0.25">
      <c r="I103" s="1"/>
      <c r="J103" s="1"/>
      <c r="K103" s="1"/>
      <c r="L103" s="1"/>
      <c r="N103" s="1"/>
      <c r="O103" s="1"/>
      <c r="P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9:100" x14ac:dyDescent="0.25">
      <c r="I104" s="1"/>
      <c r="J104" s="1"/>
      <c r="K104" s="1"/>
      <c r="L104" s="1"/>
      <c r="N104" s="1"/>
      <c r="O104" s="1"/>
      <c r="P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9:100" x14ac:dyDescent="0.25">
      <c r="I105" s="1"/>
      <c r="J105" s="1"/>
      <c r="K105" s="1"/>
      <c r="L105" s="1"/>
      <c r="N105" s="1"/>
      <c r="O105" s="1"/>
      <c r="P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9:100" x14ac:dyDescent="0.25">
      <c r="I106" s="1"/>
      <c r="J106" s="1"/>
      <c r="K106" s="1"/>
      <c r="L106" s="1"/>
      <c r="N106" s="1"/>
      <c r="O106" s="1"/>
      <c r="P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9:100" x14ac:dyDescent="0.25">
      <c r="I107" s="1"/>
      <c r="J107" s="1"/>
      <c r="K107" s="1"/>
      <c r="L107" s="1"/>
      <c r="N107" s="1"/>
      <c r="O107" s="1"/>
      <c r="P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9:100" x14ac:dyDescent="0.25">
      <c r="I108" s="1"/>
      <c r="J108" s="1"/>
      <c r="K108" s="1"/>
      <c r="L108" s="1"/>
      <c r="N108" s="1"/>
      <c r="O108" s="1"/>
      <c r="P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9:100" x14ac:dyDescent="0.25">
      <c r="I109" s="1"/>
      <c r="J109" s="1"/>
      <c r="K109" s="1"/>
      <c r="L109" s="1"/>
      <c r="N109" s="1"/>
      <c r="O109" s="1"/>
      <c r="P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9:100" x14ac:dyDescent="0.25">
      <c r="I110" s="1"/>
      <c r="J110" s="1"/>
      <c r="K110" s="1"/>
      <c r="L110" s="1"/>
      <c r="N110" s="1"/>
      <c r="O110" s="1"/>
      <c r="P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9:100" x14ac:dyDescent="0.25">
      <c r="I111" s="1"/>
      <c r="J111" s="1"/>
      <c r="K111" s="1"/>
      <c r="L111" s="1"/>
      <c r="N111" s="1"/>
      <c r="O111" s="1"/>
      <c r="P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9:100" x14ac:dyDescent="0.25">
      <c r="I112" s="1"/>
      <c r="J112" s="1"/>
      <c r="K112" s="1"/>
      <c r="L112" s="1"/>
      <c r="N112" s="1"/>
      <c r="O112" s="1"/>
      <c r="P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9:100" x14ac:dyDescent="0.25">
      <c r="I113" s="1"/>
      <c r="J113" s="1"/>
      <c r="K113" s="1"/>
      <c r="L113" s="1"/>
      <c r="N113" s="1"/>
      <c r="O113" s="1"/>
      <c r="P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9:100" x14ac:dyDescent="0.25">
      <c r="I114" s="1"/>
      <c r="J114" s="1"/>
      <c r="K114" s="1"/>
      <c r="L114" s="1"/>
      <c r="N114" s="1"/>
      <c r="O114" s="1"/>
      <c r="P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9:100" x14ac:dyDescent="0.25">
      <c r="I115" s="1"/>
      <c r="J115" s="1"/>
      <c r="K115" s="1"/>
      <c r="L115" s="1"/>
      <c r="N115" s="1"/>
      <c r="O115" s="1"/>
      <c r="P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9:100" x14ac:dyDescent="0.25">
      <c r="I116" s="1"/>
      <c r="J116" s="1"/>
      <c r="K116" s="1"/>
      <c r="L116" s="1"/>
      <c r="N116" s="1"/>
      <c r="O116" s="1"/>
      <c r="P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9:100" x14ac:dyDescent="0.25">
      <c r="N117" s="1"/>
      <c r="O117" s="1"/>
      <c r="P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9:100" x14ac:dyDescent="0.25">
      <c r="N118" s="1"/>
      <c r="O118" s="1"/>
      <c r="P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9:100" x14ac:dyDescent="0.25">
      <c r="N119" s="1"/>
      <c r="O119" s="1"/>
      <c r="P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9:100" x14ac:dyDescent="0.25">
      <c r="N120" s="1"/>
      <c r="O120" s="1"/>
      <c r="P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9:100" x14ac:dyDescent="0.25">
      <c r="N121" s="1"/>
      <c r="O121" s="1"/>
      <c r="P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9:100" x14ac:dyDescent="0.25">
      <c r="N122" s="1"/>
      <c r="O122" s="1"/>
      <c r="P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9:100" x14ac:dyDescent="0.25">
      <c r="N123" s="1"/>
      <c r="O123" s="1"/>
      <c r="P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9:100" x14ac:dyDescent="0.25">
      <c r="N124" s="1"/>
      <c r="O124" s="1"/>
      <c r="P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9:100" x14ac:dyDescent="0.25">
      <c r="N125" s="1"/>
      <c r="O125" s="1"/>
      <c r="P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9:100" x14ac:dyDescent="0.25">
      <c r="N126" s="1"/>
      <c r="O126" s="1"/>
      <c r="P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9:100" x14ac:dyDescent="0.25">
      <c r="N127" s="1"/>
      <c r="O127" s="1"/>
      <c r="P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9:100" x14ac:dyDescent="0.25">
      <c r="N128" s="1"/>
      <c r="O128" s="1"/>
      <c r="P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3:100" x14ac:dyDescent="0.25">
      <c r="N129" s="1"/>
      <c r="O129" s="1"/>
      <c r="P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3:100" x14ac:dyDescent="0.25">
      <c r="M130"/>
      <c r="N130" s="1"/>
      <c r="O130" s="1"/>
      <c r="P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3:100" x14ac:dyDescent="0.25">
      <c r="M131"/>
      <c r="N131" s="1"/>
      <c r="O131" s="1"/>
      <c r="P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3:100" x14ac:dyDescent="0.25">
      <c r="M132"/>
      <c r="N132" s="1"/>
      <c r="O132" s="1"/>
      <c r="P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3:100" x14ac:dyDescent="0.25">
      <c r="M133"/>
      <c r="N133" s="1"/>
      <c r="O133" s="1"/>
      <c r="P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3:100" x14ac:dyDescent="0.25">
      <c r="M134"/>
      <c r="N134" s="1"/>
      <c r="O134" s="1"/>
      <c r="P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3:100" x14ac:dyDescent="0.25">
      <c r="M135"/>
      <c r="N135" s="1"/>
      <c r="O135" s="1"/>
      <c r="P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3:100" x14ac:dyDescent="0.25">
      <c r="M136"/>
      <c r="N136" s="1"/>
      <c r="O136" s="1"/>
      <c r="P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3:100" x14ac:dyDescent="0.25">
      <c r="M137"/>
      <c r="N137" s="1"/>
      <c r="O137" s="1"/>
      <c r="P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3:100" x14ac:dyDescent="0.25">
      <c r="M138"/>
      <c r="N138" s="1"/>
      <c r="O138" s="1"/>
      <c r="P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3:100" x14ac:dyDescent="0.25">
      <c r="M139"/>
      <c r="N139" s="1"/>
      <c r="O139" s="1"/>
      <c r="P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3:100" x14ac:dyDescent="0.25">
      <c r="M140"/>
      <c r="N140" s="1"/>
      <c r="O140" s="1"/>
      <c r="P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3:100" x14ac:dyDescent="0.25">
      <c r="M141"/>
      <c r="N141" s="1"/>
      <c r="O141" s="1"/>
      <c r="P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3:100" x14ac:dyDescent="0.25">
      <c r="M142"/>
      <c r="N142" s="1"/>
      <c r="O142" s="1"/>
      <c r="P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3:100" x14ac:dyDescent="0.25">
      <c r="M143"/>
      <c r="N143" s="1"/>
      <c r="O143" s="1"/>
      <c r="P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3:100" x14ac:dyDescent="0.25">
      <c r="M144"/>
      <c r="N144" s="1"/>
      <c r="O144" s="1"/>
      <c r="P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3:100" x14ac:dyDescent="0.25">
      <c r="M145"/>
      <c r="N145" s="1"/>
      <c r="O145" s="1"/>
      <c r="P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3:100" x14ac:dyDescent="0.25">
      <c r="M146"/>
      <c r="N146" s="1"/>
      <c r="O146" s="1"/>
      <c r="P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3:100" x14ac:dyDescent="0.25">
      <c r="M147"/>
      <c r="N147" s="1"/>
      <c r="O147" s="1"/>
      <c r="P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3:100" x14ac:dyDescent="0.25">
      <c r="M148"/>
      <c r="N148" s="1"/>
      <c r="O148" s="1"/>
      <c r="P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3:100" x14ac:dyDescent="0.25">
      <c r="M149"/>
      <c r="N149" s="1"/>
      <c r="O149" s="1"/>
      <c r="P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3:100" x14ac:dyDescent="0.25">
      <c r="M150"/>
      <c r="N150" s="1"/>
      <c r="O150" s="1"/>
      <c r="P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3:100" x14ac:dyDescent="0.25">
      <c r="M151"/>
      <c r="N151" s="1"/>
      <c r="O151" s="1"/>
      <c r="P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3:100" x14ac:dyDescent="0.25">
      <c r="M152"/>
      <c r="N152" s="1"/>
      <c r="O152" s="1"/>
      <c r="P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3:100" x14ac:dyDescent="0.25">
      <c r="M153"/>
      <c r="N153" s="1"/>
      <c r="O153" s="1"/>
      <c r="P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3:100" x14ac:dyDescent="0.25">
      <c r="M154"/>
      <c r="N154" s="1"/>
      <c r="O154" s="1"/>
      <c r="P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3:100" x14ac:dyDescent="0.25">
      <c r="M155"/>
      <c r="N155" s="1"/>
      <c r="O155" s="1"/>
      <c r="P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3:100" x14ac:dyDescent="0.25">
      <c r="M156"/>
      <c r="N156" s="1"/>
      <c r="O156" s="1"/>
      <c r="P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3:100" x14ac:dyDescent="0.25">
      <c r="M157"/>
      <c r="N157" s="1"/>
      <c r="O157" s="1"/>
      <c r="P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3:100" x14ac:dyDescent="0.25">
      <c r="M158"/>
      <c r="N158" s="1"/>
      <c r="O158" s="1"/>
      <c r="P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3:100" x14ac:dyDescent="0.25">
      <c r="M159"/>
      <c r="N159" s="1"/>
      <c r="O159" s="1"/>
      <c r="P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3:100" x14ac:dyDescent="0.25">
      <c r="M160"/>
      <c r="N160" s="1"/>
      <c r="O160" s="1"/>
      <c r="P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13:100" x14ac:dyDescent="0.25">
      <c r="M161"/>
      <c r="N161" s="1"/>
      <c r="O161" s="1"/>
      <c r="P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3:100" x14ac:dyDescent="0.25">
      <c r="M162"/>
      <c r="N162" s="1"/>
      <c r="O162" s="1"/>
      <c r="P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13:100" x14ac:dyDescent="0.25">
      <c r="M163"/>
      <c r="N163" s="1"/>
      <c r="O163" s="1"/>
      <c r="P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13:100" x14ac:dyDescent="0.25">
      <c r="M164"/>
      <c r="N164" s="1"/>
      <c r="O164" s="1"/>
      <c r="P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13:100" x14ac:dyDescent="0.25">
      <c r="M165"/>
      <c r="N165" s="1"/>
      <c r="O165" s="1"/>
      <c r="P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13:100" x14ac:dyDescent="0.25">
      <c r="M166"/>
      <c r="N166" s="1"/>
      <c r="O166" s="1"/>
      <c r="P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13:100" x14ac:dyDescent="0.25">
      <c r="M167"/>
      <c r="N167" s="1"/>
      <c r="O167" s="1"/>
      <c r="P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13:100" x14ac:dyDescent="0.25">
      <c r="M168"/>
      <c r="N168" s="1"/>
      <c r="O168" s="1"/>
      <c r="P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13:100" x14ac:dyDescent="0.25">
      <c r="M169"/>
      <c r="N169" s="1"/>
      <c r="O169" s="1"/>
      <c r="P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13:100" x14ac:dyDescent="0.25">
      <c r="M170"/>
      <c r="N170" s="1"/>
      <c r="O170" s="1"/>
      <c r="P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13:100" x14ac:dyDescent="0.25">
      <c r="M171"/>
      <c r="N171" s="1"/>
      <c r="O171" s="1"/>
      <c r="P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13:100" x14ac:dyDescent="0.25">
      <c r="M172"/>
      <c r="N172" s="1"/>
      <c r="O172" s="1"/>
      <c r="P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13:100" x14ac:dyDescent="0.25">
      <c r="M173"/>
      <c r="N173" s="1"/>
      <c r="O173" s="1"/>
      <c r="P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13:100" x14ac:dyDescent="0.25">
      <c r="M174"/>
      <c r="N174" s="1"/>
      <c r="O174" s="1"/>
      <c r="P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3:100" x14ac:dyDescent="0.25">
      <c r="M175"/>
      <c r="N175" s="1"/>
      <c r="O175" s="1"/>
      <c r="P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13:100" x14ac:dyDescent="0.25">
      <c r="M176"/>
      <c r="N176" s="1"/>
      <c r="O176" s="1"/>
      <c r="P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13:100" x14ac:dyDescent="0.25">
      <c r="M177"/>
      <c r="N177" s="1"/>
      <c r="O177" s="1"/>
      <c r="P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13:100" x14ac:dyDescent="0.25">
      <c r="M178"/>
      <c r="N178" s="1"/>
      <c r="O178" s="1"/>
      <c r="P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13:100" x14ac:dyDescent="0.25">
      <c r="M179"/>
      <c r="N179" s="1"/>
      <c r="O179" s="1"/>
      <c r="P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13:100" x14ac:dyDescent="0.25">
      <c r="M180"/>
      <c r="N180" s="1"/>
      <c r="O180" s="1"/>
      <c r="P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13:100" x14ac:dyDescent="0.25">
      <c r="M181"/>
      <c r="N181" s="1"/>
      <c r="O181" s="1"/>
      <c r="P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13:100" x14ac:dyDescent="0.25">
      <c r="M182"/>
      <c r="N182" s="1"/>
      <c r="O182" s="1"/>
      <c r="P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13:100" x14ac:dyDescent="0.25">
      <c r="M183"/>
      <c r="N183" s="1"/>
      <c r="O183" s="1"/>
      <c r="P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13:100" x14ac:dyDescent="0.25">
      <c r="M184"/>
      <c r="N184" s="1"/>
      <c r="O184" s="1"/>
      <c r="P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13:100" x14ac:dyDescent="0.25">
      <c r="M185"/>
      <c r="N185" s="1"/>
      <c r="O185" s="1"/>
      <c r="P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13:100" x14ac:dyDescent="0.25">
      <c r="M186"/>
      <c r="N186" s="1"/>
      <c r="O186" s="1"/>
      <c r="P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13:100" x14ac:dyDescent="0.25">
      <c r="M187"/>
      <c r="N187" s="1"/>
      <c r="O187" s="1"/>
      <c r="P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3:100" x14ac:dyDescent="0.25">
      <c r="M188"/>
      <c r="N188" s="1"/>
      <c r="O188" s="1"/>
      <c r="P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13:100" x14ac:dyDescent="0.25">
      <c r="M189"/>
      <c r="N189" s="1"/>
      <c r="O189" s="1"/>
      <c r="P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13:100" x14ac:dyDescent="0.25">
      <c r="M190"/>
      <c r="N190" s="1"/>
      <c r="O190" s="1"/>
      <c r="P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13:100" x14ac:dyDescent="0.25">
      <c r="M191"/>
      <c r="N191" s="1"/>
      <c r="O191" s="1"/>
      <c r="P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13:100" x14ac:dyDescent="0.25">
      <c r="M192"/>
      <c r="N192" s="1"/>
      <c r="O192" s="1"/>
      <c r="P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13:100" x14ac:dyDescent="0.25">
      <c r="M193"/>
      <c r="N193" s="1"/>
      <c r="O193" s="1"/>
      <c r="P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13:100" x14ac:dyDescent="0.25">
      <c r="M194"/>
      <c r="N194" s="1"/>
      <c r="O194" s="1"/>
      <c r="P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13:100" x14ac:dyDescent="0.25">
      <c r="M195"/>
      <c r="N195" s="1"/>
      <c r="O195" s="1"/>
      <c r="P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13:100" x14ac:dyDescent="0.25">
      <c r="M196"/>
      <c r="N196" s="1"/>
      <c r="O196" s="1"/>
      <c r="P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13:100" x14ac:dyDescent="0.25">
      <c r="M197"/>
      <c r="N197" s="1"/>
      <c r="O197" s="1"/>
      <c r="P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13:100" x14ac:dyDescent="0.25">
      <c r="M198"/>
      <c r="N198" s="1"/>
      <c r="O198" s="1"/>
      <c r="P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13:100" x14ac:dyDescent="0.25">
      <c r="M199"/>
      <c r="N199" s="1"/>
      <c r="O199" s="1"/>
      <c r="P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13:100" x14ac:dyDescent="0.25">
      <c r="M200"/>
      <c r="N200" s="1"/>
      <c r="O200" s="1"/>
      <c r="P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3:100" x14ac:dyDescent="0.25">
      <c r="M201"/>
      <c r="N201" s="1"/>
      <c r="O201" s="1"/>
      <c r="P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13:100" x14ac:dyDescent="0.25">
      <c r="M202"/>
      <c r="N202" s="1"/>
      <c r="O202" s="1"/>
      <c r="P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13:100" x14ac:dyDescent="0.25">
      <c r="M203"/>
      <c r="N203" s="1"/>
      <c r="O203" s="1"/>
      <c r="P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13:100" x14ac:dyDescent="0.25">
      <c r="M204"/>
      <c r="N204" s="1"/>
      <c r="O204" s="1"/>
      <c r="P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13:100" x14ac:dyDescent="0.25">
      <c r="M205"/>
      <c r="N205" s="1"/>
      <c r="O205" s="1"/>
      <c r="P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13:100" x14ac:dyDescent="0.25">
      <c r="M206"/>
      <c r="N206" s="1"/>
      <c r="O206" s="1"/>
      <c r="P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13:100" x14ac:dyDescent="0.25">
      <c r="M207"/>
      <c r="N207" s="1"/>
      <c r="O207" s="1"/>
      <c r="P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13:100" x14ac:dyDescent="0.25">
      <c r="M208"/>
      <c r="N208" s="1"/>
      <c r="O208" s="1"/>
      <c r="P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13:100" x14ac:dyDescent="0.25">
      <c r="M209"/>
      <c r="N209" s="1"/>
      <c r="O209" s="1"/>
      <c r="P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13:100" x14ac:dyDescent="0.25">
      <c r="M210"/>
      <c r="N210" s="1"/>
      <c r="O210" s="1"/>
      <c r="P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13:100" x14ac:dyDescent="0.25">
      <c r="M211"/>
      <c r="N211" s="1"/>
      <c r="O211" s="1"/>
      <c r="P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13:100" x14ac:dyDescent="0.25">
      <c r="M212"/>
      <c r="N212" s="1"/>
      <c r="O212" s="1"/>
      <c r="P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13:100" x14ac:dyDescent="0.25">
      <c r="M213"/>
      <c r="N213" s="1"/>
      <c r="O213" s="1"/>
      <c r="P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3:100" x14ac:dyDescent="0.25">
      <c r="M214"/>
      <c r="N214" s="1"/>
      <c r="O214" s="1"/>
      <c r="P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13:100" x14ac:dyDescent="0.25">
      <c r="M215"/>
      <c r="N215" s="1"/>
      <c r="O215" s="1"/>
      <c r="P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13:100" x14ac:dyDescent="0.25">
      <c r="M216"/>
      <c r="N216" s="1"/>
      <c r="O216" s="1"/>
      <c r="P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13:100" x14ac:dyDescent="0.25">
      <c r="M217"/>
      <c r="N217" s="1"/>
      <c r="O217" s="1"/>
      <c r="P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13:100" x14ac:dyDescent="0.25">
      <c r="M218"/>
      <c r="N218" s="1"/>
      <c r="O218" s="1"/>
      <c r="P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13:100" x14ac:dyDescent="0.25">
      <c r="M219"/>
      <c r="N219" s="1"/>
      <c r="O219" s="1"/>
      <c r="P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13:100" x14ac:dyDescent="0.25">
      <c r="M220"/>
      <c r="N220" s="1"/>
      <c r="O220" s="1"/>
      <c r="P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13:100" x14ac:dyDescent="0.25">
      <c r="M221"/>
      <c r="N221" s="1"/>
      <c r="O221" s="1"/>
      <c r="P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13:100" x14ac:dyDescent="0.25">
      <c r="M222"/>
      <c r="N222" s="1"/>
      <c r="O222" s="1"/>
      <c r="P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13:100" x14ac:dyDescent="0.25">
      <c r="M223"/>
      <c r="N223" s="1"/>
      <c r="O223" s="1"/>
      <c r="P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13:100" x14ac:dyDescent="0.25">
      <c r="M224"/>
      <c r="N224" s="1"/>
      <c r="O224" s="1"/>
      <c r="P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13:100" x14ac:dyDescent="0.25">
      <c r="M225"/>
      <c r="N225" s="1"/>
      <c r="O225" s="1"/>
      <c r="P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13:100" x14ac:dyDescent="0.25">
      <c r="M226"/>
      <c r="N226" s="1"/>
      <c r="O226" s="1"/>
      <c r="P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13:100" x14ac:dyDescent="0.25">
      <c r="M227"/>
      <c r="N227" s="1"/>
      <c r="O227" s="1"/>
      <c r="P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13:100" x14ac:dyDescent="0.25">
      <c r="M228"/>
      <c r="N228" s="1"/>
      <c r="O228" s="1"/>
      <c r="P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13:100" x14ac:dyDescent="0.25">
      <c r="M229"/>
      <c r="N229" s="1"/>
      <c r="O229" s="1"/>
      <c r="P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13:100" x14ac:dyDescent="0.25">
      <c r="M230"/>
      <c r="N230" s="1"/>
      <c r="O230" s="1"/>
      <c r="P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13:100" x14ac:dyDescent="0.25">
      <c r="M231"/>
      <c r="N231" s="1"/>
      <c r="O231" s="1"/>
      <c r="P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13:100" x14ac:dyDescent="0.25">
      <c r="M232"/>
      <c r="N232" s="1"/>
      <c r="O232" s="1"/>
      <c r="P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13:100" x14ac:dyDescent="0.25">
      <c r="M233"/>
      <c r="N233" s="1"/>
      <c r="O233" s="1"/>
      <c r="P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13:100" x14ac:dyDescent="0.25">
      <c r="M234"/>
      <c r="N234" s="1"/>
      <c r="O234" s="1"/>
      <c r="P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13:100" x14ac:dyDescent="0.25">
      <c r="M235"/>
      <c r="N235" s="1"/>
      <c r="O235" s="1"/>
      <c r="P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13:100" x14ac:dyDescent="0.25">
      <c r="M236"/>
      <c r="N236" s="1"/>
      <c r="O236" s="1"/>
      <c r="P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13:100" x14ac:dyDescent="0.25">
      <c r="M237"/>
      <c r="N237" s="1"/>
      <c r="O237" s="1"/>
      <c r="P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13:100" x14ac:dyDescent="0.25">
      <c r="M238"/>
      <c r="N238" s="1"/>
      <c r="O238" s="1"/>
      <c r="P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13:100" x14ac:dyDescent="0.25">
      <c r="M239"/>
      <c r="N239" s="1"/>
      <c r="O239" s="1"/>
      <c r="P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13:100" x14ac:dyDescent="0.25">
      <c r="M240"/>
      <c r="N240" s="1"/>
      <c r="O240" s="1"/>
      <c r="P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13:100" x14ac:dyDescent="0.25">
      <c r="M241"/>
      <c r="N241" s="1"/>
      <c r="O241" s="1"/>
      <c r="P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13:100" x14ac:dyDescent="0.25">
      <c r="M242"/>
      <c r="N242" s="1"/>
      <c r="O242" s="1"/>
      <c r="P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13:100" x14ac:dyDescent="0.25">
      <c r="M243"/>
      <c r="N243" s="1"/>
      <c r="O243" s="1"/>
      <c r="P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13:100" x14ac:dyDescent="0.25">
      <c r="M244"/>
      <c r="N244" s="1"/>
      <c r="O244" s="1"/>
      <c r="P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13:100" x14ac:dyDescent="0.25">
      <c r="M245"/>
      <c r="N245" s="1"/>
      <c r="O245" s="1"/>
      <c r="P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13:100" x14ac:dyDescent="0.25">
      <c r="M246"/>
      <c r="N246" s="1"/>
      <c r="O246" s="1"/>
      <c r="P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13:100" x14ac:dyDescent="0.25">
      <c r="M247"/>
      <c r="N247" s="1"/>
      <c r="O247" s="1"/>
      <c r="P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13:100" x14ac:dyDescent="0.25">
      <c r="M248"/>
      <c r="N248" s="1"/>
      <c r="O248" s="1"/>
      <c r="P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13:100" x14ac:dyDescent="0.25">
      <c r="M249"/>
      <c r="N249" s="1"/>
      <c r="O249" s="1"/>
      <c r="P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13:100" x14ac:dyDescent="0.25">
      <c r="M250"/>
      <c r="N250" s="1"/>
      <c r="O250" s="1"/>
      <c r="P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13:100" x14ac:dyDescent="0.25">
      <c r="M251"/>
      <c r="N251" s="1"/>
      <c r="O251" s="1"/>
      <c r="P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13:100" x14ac:dyDescent="0.25">
      <c r="M252"/>
      <c r="N252" s="1"/>
      <c r="O252" s="1"/>
      <c r="P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13:100" x14ac:dyDescent="0.25">
      <c r="M253"/>
      <c r="N253" s="1"/>
      <c r="O253" s="1"/>
      <c r="P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13:100" x14ac:dyDescent="0.25">
      <c r="M254"/>
      <c r="N254" s="1"/>
      <c r="O254" s="1"/>
      <c r="P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13:100" x14ac:dyDescent="0.25">
      <c r="M255"/>
      <c r="N255" s="1"/>
      <c r="O255" s="1"/>
      <c r="P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13:100" x14ac:dyDescent="0.25">
      <c r="M256"/>
      <c r="N256" s="1"/>
      <c r="O256" s="1"/>
      <c r="P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13:100" x14ac:dyDescent="0.25">
      <c r="M257"/>
      <c r="N257" s="1"/>
      <c r="O257" s="1"/>
      <c r="P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13:100" x14ac:dyDescent="0.25">
      <c r="M258"/>
      <c r="N258" s="1"/>
      <c r="O258" s="1"/>
      <c r="P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13:100" x14ac:dyDescent="0.25">
      <c r="M259"/>
      <c r="N259" s="1"/>
      <c r="O259" s="1"/>
      <c r="P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13:100" x14ac:dyDescent="0.25">
      <c r="M260"/>
      <c r="N260" s="1"/>
      <c r="O260" s="1"/>
      <c r="P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13:100" x14ac:dyDescent="0.25">
      <c r="M261"/>
      <c r="N261" s="1"/>
      <c r="O261" s="1"/>
      <c r="P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13:100" x14ac:dyDescent="0.25">
      <c r="M262"/>
      <c r="N262" s="1"/>
      <c r="O262" s="1"/>
      <c r="P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13:100" x14ac:dyDescent="0.25">
      <c r="M263"/>
      <c r="N263" s="1"/>
      <c r="O263" s="1"/>
      <c r="P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13:100" x14ac:dyDescent="0.25">
      <c r="M264"/>
      <c r="N264" s="1"/>
      <c r="O264" s="1"/>
      <c r="P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13:100" x14ac:dyDescent="0.25">
      <c r="M265"/>
      <c r="N265" s="1"/>
      <c r="O265" s="1"/>
      <c r="P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13:100" x14ac:dyDescent="0.25">
      <c r="M266"/>
      <c r="N266" s="1"/>
      <c r="O266" s="1"/>
      <c r="P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13:100" x14ac:dyDescent="0.25">
      <c r="M267"/>
      <c r="N267" s="1"/>
      <c r="O267" s="1"/>
      <c r="P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</row>
    <row r="268" spans="13:100" x14ac:dyDescent="0.25">
      <c r="M268"/>
      <c r="N268" s="1"/>
      <c r="O268" s="1"/>
      <c r="P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</row>
    <row r="269" spans="13:100" x14ac:dyDescent="0.25">
      <c r="M269"/>
      <c r="N269" s="1"/>
      <c r="O269" s="1"/>
      <c r="P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</row>
    <row r="270" spans="13:100" x14ac:dyDescent="0.25">
      <c r="M270"/>
      <c r="N270" s="1"/>
      <c r="O270" s="1"/>
      <c r="P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</row>
    <row r="271" spans="13:100" x14ac:dyDescent="0.25">
      <c r="M271"/>
      <c r="N271" s="1"/>
      <c r="O271" s="1"/>
      <c r="P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</row>
    <row r="272" spans="13:100" x14ac:dyDescent="0.25">
      <c r="M272"/>
      <c r="N272" s="1"/>
      <c r="O272" s="1"/>
      <c r="P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</row>
    <row r="273" spans="13:100" x14ac:dyDescent="0.25">
      <c r="M273"/>
      <c r="N273" s="1"/>
      <c r="O273" s="1"/>
      <c r="P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</row>
    <row r="274" spans="13:100" x14ac:dyDescent="0.25">
      <c r="M274"/>
      <c r="N274" s="1"/>
      <c r="O274" s="1"/>
      <c r="P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</row>
    <row r="275" spans="13:100" x14ac:dyDescent="0.25">
      <c r="M275"/>
      <c r="N275" s="1"/>
      <c r="O275" s="1"/>
      <c r="P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</row>
    <row r="276" spans="13:100" x14ac:dyDescent="0.25">
      <c r="M276"/>
      <c r="N276" s="1"/>
      <c r="O276" s="1"/>
      <c r="P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</row>
    <row r="277" spans="13:100" x14ac:dyDescent="0.25">
      <c r="M277"/>
      <c r="N277" s="1"/>
      <c r="O277" s="1"/>
      <c r="P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</row>
    <row r="278" spans="13:100" x14ac:dyDescent="0.25">
      <c r="M278"/>
      <c r="N278" s="1"/>
      <c r="O278" s="1"/>
      <c r="P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</row>
    <row r="279" spans="13:100" x14ac:dyDescent="0.25">
      <c r="M279"/>
      <c r="N279" s="1"/>
      <c r="O279" s="1"/>
      <c r="P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</row>
    <row r="280" spans="13:100" x14ac:dyDescent="0.25">
      <c r="M280"/>
      <c r="N280" s="1"/>
      <c r="O280" s="1"/>
      <c r="P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</row>
    <row r="281" spans="13:100" x14ac:dyDescent="0.25">
      <c r="M281"/>
      <c r="N281" s="1"/>
      <c r="O281" s="1"/>
      <c r="P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</row>
    <row r="282" spans="13:100" x14ac:dyDescent="0.25">
      <c r="M282"/>
      <c r="N282" s="1"/>
      <c r="O282" s="1"/>
      <c r="P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</row>
    <row r="283" spans="13:100" x14ac:dyDescent="0.25">
      <c r="M283"/>
      <c r="N283" s="1"/>
      <c r="O283" s="1"/>
      <c r="P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</row>
    <row r="284" spans="13:100" x14ac:dyDescent="0.25">
      <c r="M284"/>
      <c r="N284" s="1"/>
      <c r="O284" s="1"/>
      <c r="P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</row>
    <row r="285" spans="13:100" x14ac:dyDescent="0.25">
      <c r="M285"/>
      <c r="N285" s="1"/>
      <c r="O285" s="1"/>
      <c r="P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</row>
    <row r="286" spans="13:100" x14ac:dyDescent="0.25">
      <c r="M286"/>
      <c r="N286" s="1"/>
      <c r="O286" s="1"/>
      <c r="P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</row>
    <row r="287" spans="13:100" x14ac:dyDescent="0.25">
      <c r="M287"/>
      <c r="N287" s="1"/>
      <c r="O287" s="1"/>
      <c r="P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</row>
    <row r="288" spans="13:100" x14ac:dyDescent="0.25">
      <c r="M288"/>
      <c r="N288" s="1"/>
      <c r="O288" s="1"/>
      <c r="P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</row>
    <row r="289" spans="13:100" x14ac:dyDescent="0.25">
      <c r="M289"/>
      <c r="N289" s="1"/>
      <c r="O289" s="1"/>
      <c r="P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</row>
    <row r="290" spans="13:100" x14ac:dyDescent="0.25">
      <c r="M290"/>
      <c r="N290" s="1"/>
      <c r="O290" s="1"/>
      <c r="P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</row>
    <row r="291" spans="13:100" x14ac:dyDescent="0.25">
      <c r="M291"/>
      <c r="N291" s="1"/>
      <c r="O291" s="1"/>
      <c r="P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</row>
    <row r="292" spans="13:100" x14ac:dyDescent="0.25">
      <c r="M292"/>
      <c r="N292" s="1"/>
      <c r="O292" s="1"/>
      <c r="P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</row>
    <row r="293" spans="13:100" x14ac:dyDescent="0.25">
      <c r="M293"/>
      <c r="N293" s="1"/>
      <c r="O293" s="1"/>
      <c r="P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</row>
    <row r="294" spans="13:100" x14ac:dyDescent="0.25">
      <c r="M294"/>
      <c r="N294" s="1"/>
      <c r="O294" s="1"/>
      <c r="P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</row>
    <row r="295" spans="13:100" x14ac:dyDescent="0.25">
      <c r="M295"/>
      <c r="N295" s="1"/>
      <c r="O295" s="1"/>
      <c r="P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</row>
    <row r="296" spans="13:100" x14ac:dyDescent="0.25">
      <c r="M296"/>
      <c r="N296" s="1"/>
      <c r="O296" s="1"/>
      <c r="P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</row>
    <row r="297" spans="13:100" x14ac:dyDescent="0.25">
      <c r="M297"/>
      <c r="N297" s="1"/>
      <c r="O297" s="1"/>
      <c r="P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</row>
    <row r="298" spans="13:100" x14ac:dyDescent="0.25">
      <c r="M298"/>
      <c r="N298" s="1"/>
      <c r="O298" s="1"/>
      <c r="P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</row>
    <row r="299" spans="13:100" x14ac:dyDescent="0.25">
      <c r="M299"/>
      <c r="N299" s="1"/>
      <c r="O299" s="1"/>
      <c r="P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</row>
    <row r="300" spans="13:100" x14ac:dyDescent="0.25">
      <c r="M300"/>
      <c r="N300" s="1"/>
      <c r="O300" s="1"/>
      <c r="P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</row>
    <row r="301" spans="13:100" x14ac:dyDescent="0.25">
      <c r="M301"/>
      <c r="N301" s="1"/>
      <c r="O301" s="1"/>
      <c r="P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</row>
    <row r="302" spans="13:100" x14ac:dyDescent="0.25">
      <c r="M302"/>
      <c r="N302" s="1"/>
      <c r="O302" s="1"/>
      <c r="P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</row>
    <row r="303" spans="13:100" x14ac:dyDescent="0.25">
      <c r="M303"/>
      <c r="N303" s="1"/>
      <c r="O303" s="1"/>
      <c r="P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</row>
    <row r="304" spans="13:100" x14ac:dyDescent="0.25">
      <c r="M304"/>
      <c r="N304" s="1"/>
      <c r="O304" s="1"/>
      <c r="P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</row>
    <row r="305" spans="13:100" x14ac:dyDescent="0.25">
      <c r="M305"/>
      <c r="N305" s="1"/>
      <c r="O305" s="1"/>
      <c r="P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</row>
    <row r="306" spans="13:100" x14ac:dyDescent="0.25">
      <c r="M306"/>
      <c r="N306" s="1"/>
      <c r="O306" s="1"/>
      <c r="P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</row>
    <row r="307" spans="13:100" x14ac:dyDescent="0.25">
      <c r="M307"/>
      <c r="N307" s="1"/>
      <c r="O307" s="1"/>
      <c r="P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</row>
    <row r="308" spans="13:100" x14ac:dyDescent="0.25">
      <c r="M308"/>
      <c r="N308" s="1"/>
      <c r="O308" s="1"/>
      <c r="P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</row>
    <row r="309" spans="13:100" x14ac:dyDescent="0.25">
      <c r="M309"/>
      <c r="N309" s="1"/>
      <c r="O309" s="1"/>
      <c r="P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</row>
    <row r="310" spans="13:100" x14ac:dyDescent="0.25">
      <c r="M310"/>
      <c r="N310" s="1"/>
      <c r="O310" s="1"/>
      <c r="P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</row>
    <row r="311" spans="13:100" x14ac:dyDescent="0.25">
      <c r="M311"/>
      <c r="N311" s="1"/>
      <c r="O311" s="1"/>
      <c r="P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</row>
    <row r="312" spans="13:100" x14ac:dyDescent="0.25">
      <c r="M312"/>
      <c r="N312" s="1"/>
      <c r="O312" s="1"/>
      <c r="P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</row>
    <row r="313" spans="13:100" x14ac:dyDescent="0.25">
      <c r="M313"/>
      <c r="N313" s="1"/>
      <c r="O313" s="1"/>
      <c r="P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</row>
    <row r="314" spans="13:100" x14ac:dyDescent="0.25">
      <c r="M314"/>
      <c r="N314" s="1"/>
      <c r="O314" s="1"/>
      <c r="P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</row>
    <row r="315" spans="13:100" x14ac:dyDescent="0.25">
      <c r="M315"/>
      <c r="N315" s="1"/>
      <c r="O315" s="1"/>
      <c r="P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</row>
    <row r="316" spans="13:100" x14ac:dyDescent="0.25">
      <c r="M316"/>
      <c r="N316" s="1"/>
      <c r="O316" s="1"/>
      <c r="P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</row>
    <row r="317" spans="13:100" x14ac:dyDescent="0.25">
      <c r="M317"/>
      <c r="N317" s="1"/>
      <c r="O317" s="1"/>
      <c r="P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</row>
    <row r="318" spans="13:100" x14ac:dyDescent="0.25">
      <c r="M318"/>
      <c r="N318" s="1"/>
      <c r="O318" s="1"/>
      <c r="P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</row>
    <row r="319" spans="13:100" x14ac:dyDescent="0.25">
      <c r="M319"/>
      <c r="N319" s="1"/>
      <c r="O319" s="1"/>
      <c r="P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</row>
    <row r="320" spans="13:100" x14ac:dyDescent="0.25">
      <c r="M320"/>
      <c r="N320" s="1"/>
      <c r="O320" s="1"/>
      <c r="P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</row>
    <row r="321" spans="13:100" x14ac:dyDescent="0.25">
      <c r="M321"/>
      <c r="N321" s="1"/>
      <c r="O321" s="1"/>
      <c r="P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</row>
    <row r="322" spans="13:100" x14ac:dyDescent="0.25">
      <c r="M322"/>
      <c r="N322" s="1"/>
      <c r="O322" s="1"/>
      <c r="P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</row>
    <row r="323" spans="13:100" x14ac:dyDescent="0.25">
      <c r="M323"/>
      <c r="N323" s="1"/>
      <c r="O323" s="1"/>
      <c r="P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</row>
    <row r="324" spans="13:100" x14ac:dyDescent="0.25">
      <c r="M324"/>
      <c r="N324" s="1"/>
      <c r="O324" s="1"/>
      <c r="P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</row>
    <row r="325" spans="13:100" x14ac:dyDescent="0.25">
      <c r="M325"/>
      <c r="N325" s="1"/>
      <c r="O325" s="1"/>
      <c r="P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</row>
    <row r="326" spans="13:100" x14ac:dyDescent="0.25">
      <c r="M326"/>
      <c r="N326" s="1"/>
      <c r="O326" s="1"/>
      <c r="P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</row>
    <row r="327" spans="13:100" x14ac:dyDescent="0.25">
      <c r="M327"/>
      <c r="N327" s="1"/>
      <c r="O327" s="1"/>
      <c r="P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</row>
    <row r="328" spans="13:100" x14ac:dyDescent="0.25">
      <c r="M328"/>
      <c r="N328" s="1"/>
      <c r="O328" s="1"/>
      <c r="P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</row>
    <row r="329" spans="13:100" x14ac:dyDescent="0.25">
      <c r="M329"/>
      <c r="N329" s="1"/>
      <c r="O329" s="1"/>
      <c r="P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</row>
    <row r="330" spans="13:100" x14ac:dyDescent="0.25">
      <c r="M330"/>
      <c r="N330" s="1"/>
      <c r="O330" s="1"/>
      <c r="P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</row>
    <row r="331" spans="13:100" x14ac:dyDescent="0.25">
      <c r="M331"/>
      <c r="N331" s="1"/>
      <c r="O331" s="1"/>
      <c r="P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</row>
    <row r="332" spans="13:100" x14ac:dyDescent="0.25">
      <c r="M332"/>
      <c r="N332" s="1"/>
      <c r="O332" s="1"/>
      <c r="P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</row>
    <row r="333" spans="13:100" x14ac:dyDescent="0.25">
      <c r="M333"/>
      <c r="N333" s="1"/>
      <c r="O333" s="1"/>
      <c r="P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</row>
    <row r="334" spans="13:100" x14ac:dyDescent="0.25">
      <c r="M334"/>
      <c r="N334" s="1"/>
      <c r="O334" s="1"/>
      <c r="P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</row>
    <row r="335" spans="13:100" x14ac:dyDescent="0.25">
      <c r="M335"/>
      <c r="N335" s="1"/>
      <c r="O335" s="1"/>
      <c r="P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</row>
    <row r="336" spans="13:100" x14ac:dyDescent="0.25">
      <c r="M336"/>
      <c r="N336" s="1"/>
      <c r="O336" s="1"/>
      <c r="P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</row>
    <row r="337" spans="13:100" x14ac:dyDescent="0.25">
      <c r="M337"/>
      <c r="N337" s="1"/>
      <c r="O337" s="1"/>
      <c r="P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</row>
    <row r="338" spans="13:100" x14ac:dyDescent="0.25">
      <c r="M338"/>
      <c r="N338" s="1"/>
      <c r="O338" s="1"/>
      <c r="P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</row>
    <row r="339" spans="13:100" x14ac:dyDescent="0.25">
      <c r="M339"/>
      <c r="N339" s="1"/>
      <c r="O339" s="1"/>
      <c r="P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</row>
    <row r="340" spans="13:100" x14ac:dyDescent="0.25">
      <c r="M340"/>
      <c r="N340" s="1"/>
      <c r="O340" s="1"/>
      <c r="P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</row>
    <row r="341" spans="13:100" x14ac:dyDescent="0.25">
      <c r="M341"/>
      <c r="N341" s="1"/>
      <c r="O341" s="1"/>
      <c r="P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</row>
    <row r="342" spans="13:100" x14ac:dyDescent="0.25">
      <c r="M342"/>
      <c r="N342" s="1"/>
      <c r="O342" s="1"/>
      <c r="P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</row>
    <row r="343" spans="13:100" x14ac:dyDescent="0.25">
      <c r="M343"/>
      <c r="N343" s="1"/>
      <c r="O343" s="1"/>
      <c r="P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</row>
    <row r="344" spans="13:100" x14ac:dyDescent="0.25">
      <c r="M344"/>
      <c r="N344" s="1"/>
      <c r="O344" s="1"/>
      <c r="P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</row>
    <row r="345" spans="13:100" x14ac:dyDescent="0.25">
      <c r="M345"/>
      <c r="N345" s="1"/>
      <c r="O345" s="1"/>
      <c r="P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</row>
    <row r="346" spans="13:100" x14ac:dyDescent="0.25">
      <c r="M346"/>
      <c r="N346" s="1"/>
      <c r="O346" s="1"/>
      <c r="P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</row>
    <row r="347" spans="13:100" x14ac:dyDescent="0.25">
      <c r="M347"/>
      <c r="N347" s="1"/>
      <c r="O347" s="1"/>
      <c r="P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</row>
    <row r="348" spans="13:100" x14ac:dyDescent="0.25">
      <c r="M348"/>
      <c r="N348" s="1"/>
      <c r="O348" s="1"/>
      <c r="P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</row>
    <row r="349" spans="13:100" x14ac:dyDescent="0.25">
      <c r="M349"/>
      <c r="N349" s="1"/>
      <c r="O349" s="1"/>
      <c r="P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</row>
    <row r="350" spans="13:100" x14ac:dyDescent="0.25">
      <c r="M350"/>
      <c r="N350" s="1"/>
      <c r="O350" s="1"/>
      <c r="P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</row>
    <row r="351" spans="13:100" x14ac:dyDescent="0.25">
      <c r="M351"/>
      <c r="N351" s="1"/>
      <c r="O351" s="1"/>
      <c r="P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</row>
    <row r="352" spans="13:100" x14ac:dyDescent="0.25">
      <c r="M352"/>
      <c r="N352" s="1"/>
      <c r="O352" s="1"/>
      <c r="P352" s="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3:40" x14ac:dyDescent="0.25">
      <c r="M353"/>
      <c r="N353" s="1"/>
      <c r="O353" s="1"/>
      <c r="P353" s="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3:40" x14ac:dyDescent="0.25">
      <c r="M354"/>
      <c r="N354" s="1"/>
      <c r="O354" s="1"/>
      <c r="P354" s="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3:40" x14ac:dyDescent="0.25">
      <c r="M355"/>
      <c r="N355" s="1"/>
      <c r="O355" s="1"/>
      <c r="P355" s="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3:40" x14ac:dyDescent="0.25">
      <c r="M356"/>
      <c r="N356" s="1"/>
      <c r="O356" s="1"/>
      <c r="P356" s="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3:40" x14ac:dyDescent="0.25">
      <c r="M357"/>
      <c r="N357" s="1"/>
      <c r="O357" s="1"/>
      <c r="P357" s="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3:40" x14ac:dyDescent="0.25">
      <c r="M358"/>
      <c r="N358" s="1"/>
      <c r="O358" s="1"/>
      <c r="P358" s="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3:40" x14ac:dyDescent="0.25">
      <c r="M359"/>
      <c r="N359" s="1"/>
      <c r="O359" s="1"/>
      <c r="P359" s="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3:40" x14ac:dyDescent="0.25">
      <c r="M360"/>
      <c r="N360" s="1"/>
      <c r="O360" s="1"/>
      <c r="P360" s="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3:40" x14ac:dyDescent="0.25">
      <c r="M361"/>
      <c r="N361" s="1"/>
      <c r="O361" s="1"/>
      <c r="P361" s="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3:40" x14ac:dyDescent="0.25">
      <c r="M362"/>
      <c r="N362" s="1"/>
      <c r="O362" s="1"/>
      <c r="P362" s="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3:40" x14ac:dyDescent="0.25">
      <c r="M363"/>
      <c r="N363" s="1"/>
      <c r="O363" s="1"/>
      <c r="P363" s="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3:40" x14ac:dyDescent="0.25">
      <c r="M364"/>
      <c r="N364" s="1"/>
      <c r="O364" s="1"/>
      <c r="P364" s="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3:40" x14ac:dyDescent="0.25">
      <c r="M365"/>
      <c r="N365" s="1"/>
      <c r="O365" s="1"/>
      <c r="P365" s="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3:40" x14ac:dyDescent="0.25">
      <c r="M366"/>
      <c r="N366" s="1"/>
      <c r="O366" s="1"/>
      <c r="P366" s="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3:40" x14ac:dyDescent="0.25">
      <c r="M367"/>
      <c r="N367" s="1"/>
      <c r="O367" s="1"/>
      <c r="P367" s="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3:40" x14ac:dyDescent="0.25">
      <c r="M368"/>
      <c r="N368" s="1"/>
      <c r="O368" s="1"/>
      <c r="P368" s="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3:40" x14ac:dyDescent="0.25">
      <c r="M369"/>
      <c r="N369" s="1"/>
      <c r="O369" s="1"/>
      <c r="P369" s="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3:40" x14ac:dyDescent="0.25">
      <c r="M370"/>
      <c r="N370" s="1"/>
      <c r="O370" s="1"/>
      <c r="P370" s="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3:40" x14ac:dyDescent="0.25">
      <c r="M371"/>
      <c r="N371" s="1"/>
      <c r="O371" s="1"/>
      <c r="P371" s="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3:40" x14ac:dyDescent="0.25">
      <c r="M372"/>
      <c r="N372" s="1"/>
      <c r="O372" s="1"/>
      <c r="P372" s="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3:40" x14ac:dyDescent="0.25">
      <c r="M373"/>
      <c r="N373" s="1"/>
      <c r="O373" s="1"/>
      <c r="P373" s="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3:40" x14ac:dyDescent="0.25">
      <c r="M374"/>
      <c r="N374" s="1"/>
      <c r="O374" s="1"/>
      <c r="P374" s="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3:40" x14ac:dyDescent="0.25">
      <c r="M375"/>
      <c r="N375" s="1"/>
      <c r="O375" s="1"/>
      <c r="P375" s="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3:40" x14ac:dyDescent="0.25">
      <c r="M376"/>
      <c r="N376" s="1"/>
      <c r="O376" s="1"/>
      <c r="P376" s="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3:40" x14ac:dyDescent="0.25">
      <c r="M377"/>
      <c r="N377" s="1"/>
      <c r="O377" s="1"/>
      <c r="P377" s="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3:40" x14ac:dyDescent="0.25">
      <c r="M378"/>
      <c r="N378" s="1"/>
      <c r="O378" s="1"/>
      <c r="P378" s="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3:40" x14ac:dyDescent="0.25">
      <c r="M379"/>
      <c r="N379" s="1"/>
      <c r="O379" s="1"/>
      <c r="P379" s="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3:40" x14ac:dyDescent="0.25">
      <c r="M380"/>
      <c r="N380" s="1"/>
      <c r="O380" s="1"/>
      <c r="P380" s="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3:40" x14ac:dyDescent="0.25">
      <c r="M381"/>
      <c r="N381" s="1"/>
      <c r="O381" s="1"/>
      <c r="P381" s="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3:40" x14ac:dyDescent="0.25">
      <c r="M382"/>
      <c r="N382" s="1"/>
      <c r="O382" s="1"/>
      <c r="P382" s="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3:40" x14ac:dyDescent="0.25">
      <c r="M383"/>
      <c r="N383" s="1"/>
      <c r="O383" s="1"/>
      <c r="P383" s="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3:40" x14ac:dyDescent="0.25">
      <c r="M384"/>
      <c r="N384" s="1"/>
      <c r="O384" s="1"/>
      <c r="P384" s="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3:40" x14ac:dyDescent="0.25">
      <c r="M385"/>
      <c r="N385" s="1"/>
      <c r="O385" s="1"/>
      <c r="P385" s="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3:40" x14ac:dyDescent="0.25">
      <c r="M386"/>
      <c r="N386" s="1"/>
      <c r="O386" s="1"/>
      <c r="P386" s="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3:40" x14ac:dyDescent="0.25">
      <c r="M387"/>
      <c r="N387" s="1"/>
      <c r="O387" s="1"/>
      <c r="P387" s="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3:40" x14ac:dyDescent="0.25">
      <c r="M388"/>
      <c r="N388" s="1"/>
      <c r="O388" s="1"/>
      <c r="P388" s="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3:40" x14ac:dyDescent="0.25">
      <c r="M389"/>
      <c r="N389" s="1"/>
      <c r="O389" s="1"/>
      <c r="P389" s="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3:40" x14ac:dyDescent="0.25">
      <c r="M390"/>
      <c r="N390" s="1"/>
      <c r="O390" s="1"/>
      <c r="P390" s="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3:40" x14ac:dyDescent="0.25">
      <c r="M391"/>
      <c r="N391" s="1"/>
      <c r="O391" s="1"/>
      <c r="P391" s="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3:40" x14ac:dyDescent="0.25">
      <c r="M392"/>
      <c r="N392" s="1"/>
      <c r="O392" s="1"/>
      <c r="P392" s="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3:40" x14ac:dyDescent="0.25">
      <c r="M393"/>
      <c r="N393" s="1"/>
      <c r="O393" s="1"/>
      <c r="P393" s="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3:40" x14ac:dyDescent="0.25">
      <c r="M394"/>
      <c r="N394" s="1"/>
      <c r="O394" s="1"/>
      <c r="P394" s="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3:40" x14ac:dyDescent="0.25">
      <c r="M395"/>
      <c r="N395" s="1"/>
      <c r="O395" s="1"/>
      <c r="P395" s="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3:40" x14ac:dyDescent="0.25">
      <c r="M396"/>
      <c r="N396" s="1"/>
      <c r="O396" s="1"/>
      <c r="P396" s="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3:40" x14ac:dyDescent="0.25">
      <c r="M397"/>
      <c r="N397" s="1"/>
      <c r="O397" s="1"/>
      <c r="P397" s="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3:40" x14ac:dyDescent="0.25">
      <c r="M398"/>
      <c r="N398" s="1"/>
      <c r="O398" s="1"/>
      <c r="P398" s="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3:40" x14ac:dyDescent="0.25">
      <c r="M399"/>
      <c r="N399" s="1"/>
      <c r="O399" s="1"/>
      <c r="P399" s="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3:40" x14ac:dyDescent="0.25">
      <c r="M400"/>
      <c r="N400" s="1"/>
      <c r="O400" s="1"/>
      <c r="P400" s="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3:40" x14ac:dyDescent="0.25">
      <c r="M401"/>
      <c r="N401" s="1"/>
      <c r="O401" s="1"/>
      <c r="P401" s="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3:40" x14ac:dyDescent="0.25">
      <c r="M402"/>
      <c r="N402" s="1"/>
      <c r="O402" s="1"/>
      <c r="P402" s="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3:40" x14ac:dyDescent="0.25">
      <c r="M403"/>
      <c r="N403" s="1"/>
      <c r="O403" s="1"/>
      <c r="P403" s="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3:40" x14ac:dyDescent="0.25">
      <c r="M404"/>
      <c r="N404" s="1"/>
      <c r="O404" s="1"/>
      <c r="P404" s="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3:40" x14ac:dyDescent="0.25">
      <c r="M405"/>
      <c r="N405" s="1"/>
      <c r="O405" s="1"/>
      <c r="P405" s="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3:40" x14ac:dyDescent="0.25">
      <c r="M406"/>
      <c r="N406" s="1"/>
      <c r="O406" s="1"/>
      <c r="P406" s="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3:40" x14ac:dyDescent="0.25">
      <c r="M407"/>
      <c r="N407" s="1"/>
      <c r="O407" s="1"/>
      <c r="P407" s="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3:40" x14ac:dyDescent="0.25">
      <c r="M408"/>
      <c r="N408" s="1"/>
      <c r="O408" s="1"/>
      <c r="P408" s="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3:40" x14ac:dyDescent="0.25">
      <c r="M409"/>
      <c r="N409" s="1"/>
      <c r="O409" s="1"/>
      <c r="P409" s="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3:40" x14ac:dyDescent="0.25">
      <c r="M410"/>
      <c r="N410" s="1"/>
      <c r="O410" s="1"/>
      <c r="P410" s="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3:40" x14ac:dyDescent="0.25">
      <c r="M411"/>
      <c r="N411" s="1"/>
      <c r="O411" s="1"/>
      <c r="P411" s="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3:40" x14ac:dyDescent="0.25">
      <c r="M412"/>
      <c r="N412" s="1"/>
      <c r="O412" s="1"/>
      <c r="P412" s="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3:40" x14ac:dyDescent="0.25">
      <c r="M413"/>
      <c r="N413" s="1"/>
      <c r="O413" s="1"/>
      <c r="P413" s="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3:40" x14ac:dyDescent="0.25">
      <c r="M414"/>
      <c r="N414" s="1"/>
      <c r="O414" s="1"/>
      <c r="P414" s="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3:40" x14ac:dyDescent="0.25">
      <c r="M415"/>
      <c r="N415" s="1"/>
      <c r="O415" s="1"/>
      <c r="P415" s="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3:40" x14ac:dyDescent="0.25">
      <c r="M416"/>
      <c r="N416" s="1"/>
      <c r="O416" s="1"/>
      <c r="P416" s="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3:40" x14ac:dyDescent="0.25">
      <c r="M417"/>
      <c r="N417" s="1"/>
      <c r="O417" s="1"/>
      <c r="P417" s="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3:40" x14ac:dyDescent="0.25">
      <c r="M418"/>
      <c r="N418" s="1"/>
      <c r="O418" s="1"/>
      <c r="P418" s="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3:40" x14ac:dyDescent="0.25">
      <c r="M419"/>
      <c r="N419" s="1"/>
      <c r="O419" s="1"/>
      <c r="P419" s="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3:40" x14ac:dyDescent="0.25">
      <c r="M420"/>
      <c r="N420" s="1"/>
      <c r="O420" s="1"/>
      <c r="P420" s="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3:40" x14ac:dyDescent="0.25">
      <c r="M421"/>
      <c r="N421" s="1"/>
      <c r="O421" s="1"/>
      <c r="P421" s="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3:40" x14ac:dyDescent="0.25">
      <c r="M422"/>
      <c r="N422" s="1"/>
      <c r="O422" s="1"/>
      <c r="P422" s="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3:40" x14ac:dyDescent="0.25">
      <c r="M423"/>
      <c r="N423" s="1"/>
      <c r="O423" s="1"/>
      <c r="P423" s="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3:40" x14ac:dyDescent="0.25">
      <c r="M424"/>
      <c r="N424" s="1"/>
      <c r="O424" s="1"/>
      <c r="P424" s="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3:40" x14ac:dyDescent="0.25">
      <c r="M425"/>
      <c r="N425" s="1"/>
      <c r="O425" s="1"/>
      <c r="P425" s="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3:40" x14ac:dyDescent="0.25">
      <c r="M426"/>
      <c r="N426" s="1"/>
      <c r="O426" s="1"/>
      <c r="P426" s="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3:40" x14ac:dyDescent="0.25">
      <c r="M427"/>
      <c r="N427" s="1"/>
      <c r="O427" s="1"/>
      <c r="P427" s="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3:40" x14ac:dyDescent="0.25">
      <c r="M428"/>
      <c r="N428" s="1"/>
      <c r="O428" s="1"/>
      <c r="P428" s="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3:40" x14ac:dyDescent="0.25">
      <c r="M429"/>
      <c r="N429" s="1"/>
      <c r="O429" s="1"/>
      <c r="P429" s="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3:40" x14ac:dyDescent="0.25">
      <c r="M430"/>
      <c r="N430" s="1"/>
      <c r="O430" s="1"/>
      <c r="P430" s="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3:40" x14ac:dyDescent="0.25">
      <c r="M431"/>
      <c r="N431" s="1"/>
      <c r="O431" s="1"/>
      <c r="P431" s="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3:40" x14ac:dyDescent="0.25">
      <c r="M432"/>
      <c r="N432" s="1"/>
      <c r="O432" s="1"/>
      <c r="P432" s="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3:40" x14ac:dyDescent="0.25">
      <c r="M433"/>
      <c r="N433" s="1"/>
      <c r="O433" s="1"/>
      <c r="P433" s="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3:40" x14ac:dyDescent="0.25">
      <c r="M434"/>
      <c r="N434" s="1"/>
      <c r="O434" s="1"/>
      <c r="P434" s="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3:40" x14ac:dyDescent="0.25">
      <c r="M435"/>
      <c r="N435" s="1"/>
      <c r="O435" s="1"/>
      <c r="P435" s="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3:40" x14ac:dyDescent="0.25">
      <c r="M436"/>
      <c r="N436" s="1"/>
      <c r="O436" s="1"/>
      <c r="P436" s="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3:40" x14ac:dyDescent="0.25">
      <c r="M437"/>
      <c r="N437" s="1"/>
      <c r="O437" s="1"/>
      <c r="P437" s="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3:40" x14ac:dyDescent="0.25">
      <c r="M438"/>
      <c r="N438" s="1"/>
      <c r="O438" s="1"/>
      <c r="P438" s="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3:40" x14ac:dyDescent="0.25">
      <c r="M439"/>
      <c r="N439" s="1"/>
      <c r="O439" s="1"/>
      <c r="P439" s="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3:40" x14ac:dyDescent="0.25">
      <c r="M440"/>
      <c r="N440" s="1"/>
      <c r="O440" s="1"/>
      <c r="P440" s="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3:40" x14ac:dyDescent="0.25">
      <c r="M441"/>
      <c r="N441" s="1"/>
      <c r="O441" s="1"/>
      <c r="P441" s="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3:40" x14ac:dyDescent="0.25">
      <c r="M442"/>
      <c r="N442" s="1"/>
      <c r="O442" s="1"/>
      <c r="P442" s="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3:40" x14ac:dyDescent="0.25">
      <c r="M443"/>
      <c r="N443" s="1"/>
      <c r="O443" s="1"/>
      <c r="P443" s="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3:40" x14ac:dyDescent="0.25">
      <c r="M444"/>
      <c r="N444" s="1"/>
      <c r="O444" s="1"/>
      <c r="P444" s="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3:40" x14ac:dyDescent="0.25">
      <c r="M445"/>
      <c r="N445" s="1"/>
      <c r="O445" s="1"/>
      <c r="P445" s="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3:40" x14ac:dyDescent="0.25">
      <c r="M446"/>
      <c r="N446" s="1"/>
      <c r="O446" s="1"/>
      <c r="P446" s="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3:40" x14ac:dyDescent="0.25">
      <c r="M447"/>
      <c r="N447" s="1"/>
      <c r="O447" s="1"/>
      <c r="P447" s="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3:40" x14ac:dyDescent="0.25">
      <c r="M448"/>
      <c r="N448" s="1"/>
      <c r="O448" s="1"/>
      <c r="P448" s="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3:40" x14ac:dyDescent="0.25">
      <c r="M449"/>
      <c r="N449" s="1"/>
      <c r="O449" s="1"/>
      <c r="P449" s="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3:40" x14ac:dyDescent="0.25">
      <c r="M450"/>
      <c r="N450" s="1"/>
      <c r="O450" s="1"/>
      <c r="P450" s="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3:40" x14ac:dyDescent="0.25">
      <c r="M451"/>
      <c r="N451" s="1"/>
      <c r="O451" s="1"/>
      <c r="P451" s="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3:40" x14ac:dyDescent="0.25">
      <c r="M452"/>
      <c r="N452" s="1"/>
      <c r="O452" s="1"/>
      <c r="P452" s="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3:40" x14ac:dyDescent="0.25">
      <c r="M453"/>
      <c r="N453" s="1"/>
      <c r="O453" s="1"/>
      <c r="P453" s="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3:40" x14ac:dyDescent="0.25">
      <c r="M454"/>
      <c r="N454" s="1"/>
      <c r="O454" s="1"/>
      <c r="P454" s="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3:40" x14ac:dyDescent="0.25">
      <c r="M455"/>
      <c r="N455" s="1"/>
      <c r="O455" s="1"/>
      <c r="P455" s="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3:40" x14ac:dyDescent="0.25">
      <c r="M456"/>
      <c r="N456" s="1"/>
      <c r="O456" s="1"/>
      <c r="P456" s="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3:40" x14ac:dyDescent="0.25">
      <c r="M457"/>
      <c r="N457" s="1"/>
      <c r="O457" s="1"/>
      <c r="P457" s="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3:40" x14ac:dyDescent="0.25">
      <c r="M458"/>
      <c r="N458" s="1"/>
      <c r="O458" s="1"/>
      <c r="P458" s="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3:40" x14ac:dyDescent="0.25">
      <c r="M459"/>
      <c r="N459" s="1"/>
      <c r="O459" s="1"/>
      <c r="P459" s="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3:40" x14ac:dyDescent="0.25">
      <c r="M460"/>
      <c r="N460" s="1"/>
      <c r="O460" s="1"/>
      <c r="P460" s="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3:40" x14ac:dyDescent="0.25">
      <c r="M461"/>
      <c r="N461" s="1"/>
      <c r="O461" s="1"/>
      <c r="P461" s="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3:40" x14ac:dyDescent="0.25">
      <c r="M462"/>
      <c r="N462" s="1"/>
      <c r="O462" s="1"/>
      <c r="P462" s="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3:40" x14ac:dyDescent="0.25">
      <c r="M463"/>
      <c r="N463" s="1"/>
      <c r="O463" s="1"/>
      <c r="P463" s="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3:40" x14ac:dyDescent="0.25">
      <c r="M464"/>
      <c r="N464" s="1"/>
      <c r="O464" s="1"/>
      <c r="P464" s="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3:40" x14ac:dyDescent="0.25">
      <c r="M465"/>
      <c r="N465" s="1"/>
      <c r="O465" s="1"/>
      <c r="P465" s="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3:40" x14ac:dyDescent="0.25">
      <c r="M466"/>
      <c r="N466" s="1"/>
      <c r="O466" s="1"/>
      <c r="P466" s="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3:40" x14ac:dyDescent="0.25">
      <c r="M467"/>
      <c r="N467" s="1"/>
      <c r="O467" s="1"/>
      <c r="P467" s="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3:40" x14ac:dyDescent="0.25">
      <c r="M468"/>
      <c r="N468" s="1"/>
      <c r="O468" s="1"/>
      <c r="P468" s="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3:40" x14ac:dyDescent="0.25">
      <c r="M469"/>
      <c r="N469" s="1"/>
      <c r="O469" s="1"/>
      <c r="P469" s="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3:40" x14ac:dyDescent="0.25">
      <c r="M470"/>
      <c r="N470" s="1"/>
      <c r="O470" s="1"/>
      <c r="P470" s="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3:40" x14ac:dyDescent="0.25">
      <c r="M471"/>
      <c r="N471" s="1"/>
      <c r="O471" s="1"/>
      <c r="P471" s="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3:40" x14ac:dyDescent="0.25">
      <c r="M472"/>
      <c r="N472" s="1"/>
      <c r="O472" s="1"/>
      <c r="P472" s="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3:40" x14ac:dyDescent="0.25">
      <c r="M473"/>
      <c r="N473" s="1"/>
      <c r="O473" s="1"/>
      <c r="P473" s="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3:40" x14ac:dyDescent="0.25">
      <c r="M474"/>
      <c r="N474" s="1"/>
      <c r="O474" s="1"/>
      <c r="P474" s="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3:40" x14ac:dyDescent="0.25">
      <c r="M475"/>
      <c r="N475" s="1"/>
      <c r="O475" s="1"/>
      <c r="P475" s="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3:40" x14ac:dyDescent="0.25">
      <c r="M476"/>
      <c r="N476" s="1"/>
      <c r="O476" s="1"/>
      <c r="P476" s="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3:40" x14ac:dyDescent="0.25">
      <c r="M477"/>
      <c r="N477" s="1"/>
      <c r="O477" s="1"/>
      <c r="P477" s="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3:40" x14ac:dyDescent="0.25">
      <c r="M478"/>
      <c r="N478" s="1"/>
      <c r="O478" s="1"/>
      <c r="P478" s="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3:40" x14ac:dyDescent="0.25">
      <c r="M479"/>
      <c r="N479" s="1"/>
      <c r="O479" s="1"/>
      <c r="P479" s="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3:40" x14ac:dyDescent="0.25">
      <c r="M480"/>
      <c r="N480" s="1"/>
      <c r="O480" s="1"/>
      <c r="P480" s="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3:40" x14ac:dyDescent="0.25">
      <c r="M481"/>
      <c r="N481" s="1"/>
      <c r="O481" s="1"/>
      <c r="P481" s="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3:40" x14ac:dyDescent="0.25">
      <c r="M482"/>
      <c r="N482" s="1"/>
      <c r="O482" s="1"/>
      <c r="P482" s="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3:40" x14ac:dyDescent="0.25">
      <c r="M483"/>
      <c r="N483" s="1"/>
      <c r="O483" s="1"/>
      <c r="P483" s="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3:40" x14ac:dyDescent="0.25">
      <c r="M484"/>
      <c r="N484" s="1"/>
      <c r="O484" s="1"/>
      <c r="P484" s="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3:40" x14ac:dyDescent="0.25">
      <c r="M485"/>
      <c r="N485" s="1"/>
      <c r="O485" s="1"/>
      <c r="P485" s="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3:40" x14ac:dyDescent="0.25">
      <c r="M486"/>
      <c r="N486" s="1"/>
      <c r="O486" s="1"/>
      <c r="P486" s="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3:40" x14ac:dyDescent="0.25">
      <c r="M487"/>
      <c r="N487" s="1"/>
      <c r="O487" s="1"/>
      <c r="P487" s="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3:40" x14ac:dyDescent="0.25">
      <c r="M488"/>
      <c r="N488" s="1"/>
      <c r="O488" s="1"/>
      <c r="P488" s="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3:40" x14ac:dyDescent="0.25">
      <c r="M489"/>
      <c r="N489" s="1"/>
      <c r="O489" s="1"/>
      <c r="P489" s="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3:40" x14ac:dyDescent="0.25">
      <c r="M490"/>
      <c r="N490" s="1"/>
      <c r="O490" s="1"/>
      <c r="P490" s="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3:40" x14ac:dyDescent="0.25">
      <c r="M491"/>
      <c r="N491" s="1"/>
      <c r="O491" s="1"/>
      <c r="P491" s="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3:40" x14ac:dyDescent="0.25">
      <c r="M492"/>
      <c r="N492" s="1"/>
      <c r="O492" s="1"/>
      <c r="P492" s="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3:40" x14ac:dyDescent="0.25">
      <c r="M493"/>
      <c r="N493" s="1"/>
      <c r="O493" s="1"/>
      <c r="P493" s="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3:40" x14ac:dyDescent="0.25">
      <c r="M494"/>
      <c r="N494" s="1"/>
      <c r="O494" s="1"/>
      <c r="P494" s="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3:40" x14ac:dyDescent="0.25">
      <c r="M495"/>
      <c r="N495" s="1"/>
      <c r="O495" s="1"/>
      <c r="P495" s="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3:40" x14ac:dyDescent="0.25">
      <c r="M496"/>
      <c r="N496" s="1"/>
      <c r="O496" s="1"/>
      <c r="P496" s="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3:40" x14ac:dyDescent="0.25">
      <c r="M497"/>
      <c r="N497" s="1"/>
      <c r="O497" s="1"/>
      <c r="P497" s="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3:40" x14ac:dyDescent="0.25">
      <c r="M498"/>
      <c r="N498" s="1"/>
      <c r="O498" s="1"/>
      <c r="P498" s="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3:40" x14ac:dyDescent="0.25">
      <c r="M499"/>
      <c r="N499" s="1"/>
      <c r="O499" s="1"/>
      <c r="P499" s="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3:40" x14ac:dyDescent="0.25">
      <c r="M500"/>
      <c r="N500" s="1"/>
      <c r="O500" s="1"/>
      <c r="P500" s="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3:40" x14ac:dyDescent="0.25">
      <c r="M501"/>
      <c r="N501" s="1"/>
      <c r="O501" s="1"/>
      <c r="P501" s="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3:40" x14ac:dyDescent="0.25">
      <c r="M502"/>
      <c r="N502" s="1"/>
      <c r="O502" s="1"/>
      <c r="P502" s="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3:40" x14ac:dyDescent="0.25">
      <c r="M503"/>
      <c r="N503" s="1"/>
      <c r="O503" s="1"/>
      <c r="P503" s="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3:40" x14ac:dyDescent="0.25">
      <c r="M504"/>
      <c r="N504" s="1"/>
      <c r="O504" s="1"/>
      <c r="P504" s="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3:40" x14ac:dyDescent="0.25">
      <c r="M505"/>
      <c r="N505" s="1"/>
      <c r="O505" s="1"/>
      <c r="P505" s="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3:40" x14ac:dyDescent="0.25">
      <c r="M506"/>
      <c r="N506" s="1"/>
      <c r="O506" s="1"/>
      <c r="P506" s="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3:40" x14ac:dyDescent="0.25">
      <c r="M507"/>
      <c r="N507" s="1"/>
      <c r="O507" s="1"/>
      <c r="P507" s="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3:40" x14ac:dyDescent="0.25">
      <c r="M508"/>
      <c r="N508" s="1"/>
      <c r="O508" s="1"/>
      <c r="P508" s="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3:40" x14ac:dyDescent="0.25">
      <c r="M509"/>
      <c r="N509" s="1"/>
      <c r="O509" s="1"/>
      <c r="P509" s="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3:40" x14ac:dyDescent="0.25">
      <c r="M510"/>
      <c r="N510" s="1"/>
      <c r="O510" s="1"/>
      <c r="P510" s="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3:40" x14ac:dyDescent="0.25">
      <c r="M511"/>
      <c r="N511" s="1"/>
      <c r="O511" s="1"/>
      <c r="P511" s="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3:40" x14ac:dyDescent="0.25">
      <c r="M512"/>
      <c r="N512" s="1"/>
      <c r="O512" s="1"/>
      <c r="P512" s="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3:40" x14ac:dyDescent="0.25">
      <c r="M513"/>
      <c r="N513" s="1"/>
      <c r="O513" s="1"/>
      <c r="P513" s="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3:40" x14ac:dyDescent="0.25">
      <c r="M514"/>
      <c r="N514" s="1"/>
      <c r="O514" s="1"/>
      <c r="P514" s="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3:40" x14ac:dyDescent="0.25">
      <c r="M515"/>
      <c r="N515" s="1"/>
      <c r="O515" s="1"/>
      <c r="P515" s="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3:40" x14ac:dyDescent="0.25">
      <c r="M516"/>
      <c r="N516" s="1"/>
      <c r="O516" s="1"/>
      <c r="P516" s="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3:40" x14ac:dyDescent="0.25">
      <c r="M517"/>
      <c r="N517" s="1"/>
      <c r="O517" s="1"/>
      <c r="P517" s="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3:40" x14ac:dyDescent="0.25">
      <c r="M518"/>
      <c r="N518" s="1"/>
      <c r="O518" s="1"/>
      <c r="P518" s="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3:40" x14ac:dyDescent="0.25">
      <c r="M519"/>
      <c r="N519" s="1"/>
      <c r="O519" s="1"/>
      <c r="P519" s="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3:40" x14ac:dyDescent="0.25">
      <c r="M520"/>
      <c r="N520" s="1"/>
      <c r="O520" s="1"/>
      <c r="P520" s="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3:40" x14ac:dyDescent="0.25">
      <c r="M521"/>
      <c r="N521" s="1"/>
      <c r="O521" s="1"/>
      <c r="P521" s="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3:40" x14ac:dyDescent="0.25">
      <c r="M522"/>
      <c r="N522" s="1"/>
      <c r="O522" s="1"/>
      <c r="P522" s="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3:40" x14ac:dyDescent="0.25">
      <c r="M523"/>
      <c r="N523" s="1"/>
      <c r="O523" s="1"/>
      <c r="P523" s="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3:40" x14ac:dyDescent="0.25">
      <c r="M524"/>
      <c r="N524" s="1"/>
      <c r="O524" s="1"/>
      <c r="P524" s="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3:40" x14ac:dyDescent="0.25">
      <c r="M525"/>
      <c r="N525" s="1"/>
      <c r="O525" s="1"/>
      <c r="P525" s="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3:40" x14ac:dyDescent="0.25">
      <c r="M526"/>
      <c r="N526" s="1"/>
      <c r="O526" s="1"/>
      <c r="P526" s="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3:40" x14ac:dyDescent="0.25">
      <c r="M527"/>
      <c r="N527" s="1"/>
      <c r="O527" s="1"/>
      <c r="P527" s="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3:40" x14ac:dyDescent="0.25">
      <c r="M528"/>
      <c r="N528" s="1"/>
      <c r="O528" s="1"/>
      <c r="P528" s="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3:40" x14ac:dyDescent="0.25">
      <c r="M529"/>
      <c r="N529" s="1"/>
      <c r="O529" s="1"/>
      <c r="P529" s="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3:40" x14ac:dyDescent="0.25">
      <c r="M530"/>
      <c r="N530" s="1"/>
      <c r="O530" s="1"/>
      <c r="P530" s="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3:40" x14ac:dyDescent="0.25">
      <c r="M531"/>
      <c r="N531" s="1"/>
      <c r="O531" s="1"/>
      <c r="P531" s="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3:40" x14ac:dyDescent="0.25">
      <c r="M532"/>
      <c r="N532" s="1"/>
      <c r="O532" s="1"/>
      <c r="P532" s="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3:40" x14ac:dyDescent="0.25">
      <c r="M533"/>
      <c r="N533" s="1"/>
      <c r="O533" s="1"/>
      <c r="P533" s="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3:40" x14ac:dyDescent="0.25">
      <c r="M534"/>
      <c r="N534" s="1"/>
      <c r="O534" s="1"/>
      <c r="P534" s="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3:40" x14ac:dyDescent="0.25">
      <c r="M535"/>
      <c r="N535" s="1"/>
      <c r="O535" s="1"/>
      <c r="P535" s="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3:40" x14ac:dyDescent="0.25">
      <c r="M536"/>
      <c r="N536" s="1"/>
      <c r="O536" s="1"/>
      <c r="P536" s="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3:40" x14ac:dyDescent="0.25">
      <c r="M537"/>
      <c r="N537" s="1"/>
      <c r="O537" s="1"/>
      <c r="P537" s="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3:40" x14ac:dyDescent="0.25">
      <c r="M538"/>
      <c r="N538" s="1"/>
      <c r="O538" s="1"/>
      <c r="P538" s="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3:40" x14ac:dyDescent="0.25">
      <c r="M539"/>
      <c r="N539" s="1"/>
      <c r="O539" s="1"/>
      <c r="P539" s="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3:40" x14ac:dyDescent="0.25">
      <c r="M540"/>
      <c r="N540" s="1"/>
      <c r="O540" s="1"/>
      <c r="P540" s="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3:40" x14ac:dyDescent="0.25">
      <c r="M541"/>
      <c r="N541" s="1"/>
      <c r="O541" s="1"/>
      <c r="P541" s="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3:40" x14ac:dyDescent="0.25">
      <c r="M542"/>
      <c r="N542" s="1"/>
      <c r="O542" s="1"/>
      <c r="P542" s="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3:40" x14ac:dyDescent="0.25">
      <c r="M543"/>
      <c r="N543" s="1"/>
      <c r="O543" s="1"/>
      <c r="P543" s="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3:40" x14ac:dyDescent="0.25">
      <c r="M544"/>
      <c r="N544" s="1"/>
      <c r="O544" s="1"/>
      <c r="P544" s="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3:40" x14ac:dyDescent="0.25">
      <c r="M545"/>
      <c r="N545" s="1"/>
      <c r="O545" s="1"/>
      <c r="P545" s="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3:40" x14ac:dyDescent="0.25">
      <c r="M546"/>
      <c r="N546" s="1"/>
      <c r="O546" s="1"/>
      <c r="P546" s="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3:40" x14ac:dyDescent="0.25">
      <c r="M547"/>
      <c r="N547" s="1"/>
      <c r="O547" s="1"/>
      <c r="P547" s="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3:40" x14ac:dyDescent="0.25">
      <c r="M548"/>
      <c r="N548" s="1"/>
      <c r="O548" s="1"/>
      <c r="P548" s="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3:40" x14ac:dyDescent="0.25">
      <c r="M549"/>
      <c r="N549" s="1"/>
      <c r="O549" s="1"/>
      <c r="P549" s="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3:40" x14ac:dyDescent="0.25">
      <c r="M550"/>
      <c r="N550" s="1"/>
      <c r="O550" s="1"/>
      <c r="P550" s="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3:40" x14ac:dyDescent="0.25">
      <c r="M551"/>
      <c r="N551" s="1"/>
      <c r="O551" s="1"/>
      <c r="P551" s="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3:40" x14ac:dyDescent="0.25">
      <c r="M552"/>
      <c r="N552" s="1"/>
      <c r="O552" s="1"/>
      <c r="P552" s="1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3:40" x14ac:dyDescent="0.25">
      <c r="M553"/>
      <c r="N553" s="1"/>
      <c r="O553" s="1"/>
      <c r="P553" s="1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3:40" x14ac:dyDescent="0.25">
      <c r="M554"/>
      <c r="N554" s="1"/>
      <c r="O554" s="1"/>
      <c r="P554" s="1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3:40" x14ac:dyDescent="0.25">
      <c r="M555"/>
      <c r="N555" s="1"/>
      <c r="O555" s="1"/>
      <c r="P555" s="1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3:40" x14ac:dyDescent="0.25">
      <c r="M556"/>
      <c r="N556" s="1"/>
      <c r="O556" s="1"/>
      <c r="P556" s="1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3:40" x14ac:dyDescent="0.25">
      <c r="M557"/>
      <c r="N557" s="1"/>
      <c r="O557" s="1"/>
      <c r="P557" s="1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3:40" x14ac:dyDescent="0.25">
      <c r="M558"/>
      <c r="N558" s="1"/>
      <c r="O558" s="1"/>
      <c r="P558" s="1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3:40" x14ac:dyDescent="0.25">
      <c r="M559"/>
      <c r="N559" s="1"/>
      <c r="O559" s="1"/>
      <c r="P559" s="1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3:40" x14ac:dyDescent="0.25">
      <c r="M560"/>
      <c r="N560" s="1"/>
      <c r="O560" s="1"/>
      <c r="P560" s="1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3:40" x14ac:dyDescent="0.25">
      <c r="M561"/>
      <c r="N561" s="1"/>
      <c r="O561" s="1"/>
      <c r="P561" s="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3:40" x14ac:dyDescent="0.25">
      <c r="M562"/>
      <c r="N562" s="1"/>
      <c r="O562" s="1"/>
      <c r="P562" s="1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3:40" x14ac:dyDescent="0.25">
      <c r="M563"/>
      <c r="N563" s="1"/>
      <c r="O563" s="1"/>
      <c r="P563" s="1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3:40" x14ac:dyDescent="0.25">
      <c r="M564"/>
      <c r="N564" s="1"/>
      <c r="O564" s="1"/>
      <c r="P564" s="1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3:40" x14ac:dyDescent="0.25">
      <c r="M565"/>
      <c r="N565" s="1"/>
      <c r="O565" s="1"/>
      <c r="P565" s="1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3:40" x14ac:dyDescent="0.25">
      <c r="M566"/>
      <c r="N566" s="1"/>
      <c r="O566" s="1"/>
      <c r="P566" s="1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3:40" x14ac:dyDescent="0.25">
      <c r="M567"/>
      <c r="N567" s="1"/>
      <c r="O567" s="1"/>
      <c r="P567" s="1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3:40" x14ac:dyDescent="0.25">
      <c r="M568"/>
      <c r="N568" s="1"/>
      <c r="O568" s="1"/>
      <c r="P568" s="1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3:40" x14ac:dyDescent="0.25">
      <c r="M569"/>
      <c r="N569" s="1"/>
      <c r="O569" s="1"/>
      <c r="P569" s="1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3:40" x14ac:dyDescent="0.25">
      <c r="M570"/>
      <c r="N570" s="1"/>
      <c r="O570" s="1"/>
      <c r="P570" s="1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3:40" x14ac:dyDescent="0.25">
      <c r="M571"/>
      <c r="N571" s="1"/>
      <c r="O571" s="1"/>
      <c r="P571" s="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3:40" x14ac:dyDescent="0.25">
      <c r="M572"/>
      <c r="N572" s="1"/>
      <c r="O572" s="1"/>
      <c r="P572" s="1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3:40" x14ac:dyDescent="0.25">
      <c r="M573"/>
      <c r="N573" s="1"/>
      <c r="O573" s="1"/>
      <c r="P573" s="1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3:40" x14ac:dyDescent="0.25">
      <c r="M574"/>
      <c r="N574" s="1"/>
      <c r="O574" s="1"/>
      <c r="P574" s="1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3:40" x14ac:dyDescent="0.25">
      <c r="M575"/>
      <c r="N575" s="1"/>
      <c r="O575" s="1"/>
      <c r="P575" s="1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3:40" x14ac:dyDescent="0.25">
      <c r="M576"/>
      <c r="N576" s="1"/>
      <c r="O576" s="1"/>
      <c r="P576" s="1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3:40" x14ac:dyDescent="0.25">
      <c r="M577"/>
      <c r="N577" s="1"/>
      <c r="O577" s="1"/>
      <c r="P577" s="1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3:40" x14ac:dyDescent="0.25">
      <c r="M578"/>
      <c r="N578" s="1"/>
      <c r="O578" s="1"/>
      <c r="P578" s="1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3:40" x14ac:dyDescent="0.25">
      <c r="M579"/>
      <c r="N579" s="1"/>
      <c r="O579" s="1"/>
      <c r="P579" s="1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3:40" x14ac:dyDescent="0.25">
      <c r="M580"/>
      <c r="N580" s="1"/>
      <c r="O580" s="1"/>
      <c r="P580" s="1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13:40" x14ac:dyDescent="0.25">
      <c r="M581"/>
      <c r="N581" s="1"/>
      <c r="O581" s="1"/>
      <c r="P581" s="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3:40" x14ac:dyDescent="0.25">
      <c r="M582"/>
      <c r="N582" s="1"/>
      <c r="O582" s="1"/>
      <c r="P582" s="1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3:40" x14ac:dyDescent="0.25">
      <c r="M583"/>
      <c r="N583" s="1"/>
      <c r="O583" s="1"/>
      <c r="P583" s="1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13:40" x14ac:dyDescent="0.25">
      <c r="M584"/>
      <c r="N584" s="1"/>
      <c r="O584" s="1"/>
      <c r="P584" s="1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3:40" x14ac:dyDescent="0.25">
      <c r="M585"/>
      <c r="N585" s="1"/>
      <c r="O585" s="1"/>
      <c r="P585" s="1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3:40" x14ac:dyDescent="0.25">
      <c r="M586"/>
      <c r="N586" s="1"/>
      <c r="O586" s="1"/>
      <c r="P586" s="1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3:40" x14ac:dyDescent="0.25">
      <c r="M587"/>
      <c r="N587" s="1"/>
      <c r="O587" s="1"/>
      <c r="P587" s="1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3:40" x14ac:dyDescent="0.25">
      <c r="M588"/>
      <c r="N588" s="1"/>
      <c r="O588" s="1"/>
      <c r="P588" s="1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3:40" x14ac:dyDescent="0.25">
      <c r="M589"/>
      <c r="N589" s="1"/>
      <c r="O589" s="1"/>
      <c r="P589" s="1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13:40" x14ac:dyDescent="0.25">
      <c r="M590"/>
      <c r="N590" s="1"/>
      <c r="O590" s="1"/>
      <c r="P590" s="1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3:40" x14ac:dyDescent="0.25">
      <c r="M591"/>
      <c r="N591" s="1"/>
      <c r="O591" s="1"/>
      <c r="P591" s="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3:40" x14ac:dyDescent="0.25">
      <c r="M592"/>
      <c r="N592" s="1"/>
      <c r="O592" s="1"/>
      <c r="P592" s="1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13:40" x14ac:dyDescent="0.25">
      <c r="M593"/>
      <c r="N593" s="1"/>
      <c r="O593" s="1"/>
      <c r="P593" s="1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3:40" x14ac:dyDescent="0.25">
      <c r="M594"/>
      <c r="N594" s="1"/>
      <c r="O594" s="1"/>
      <c r="P594" s="1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3:40" x14ac:dyDescent="0.25">
      <c r="M595"/>
      <c r="N595" s="1"/>
      <c r="O595" s="1"/>
      <c r="P595" s="1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13:40" x14ac:dyDescent="0.25">
      <c r="M596"/>
      <c r="N596" s="1"/>
      <c r="O596" s="1"/>
      <c r="P596" s="1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3:40" x14ac:dyDescent="0.25">
      <c r="M597"/>
      <c r="N597" s="1"/>
      <c r="O597" s="1"/>
      <c r="P597" s="1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3:40" x14ac:dyDescent="0.25">
      <c r="M598"/>
      <c r="N598" s="1"/>
      <c r="O598" s="1"/>
      <c r="P598" s="1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13:40" x14ac:dyDescent="0.25">
      <c r="M599"/>
      <c r="N599" s="1"/>
      <c r="O599" s="1"/>
      <c r="P599" s="1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3:40" x14ac:dyDescent="0.25">
      <c r="M600"/>
      <c r="N600" s="1"/>
      <c r="O600" s="1"/>
      <c r="P600" s="1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3:40" x14ac:dyDescent="0.25">
      <c r="M601"/>
      <c r="N601" s="1"/>
      <c r="O601" s="1"/>
      <c r="P601" s="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13:40" x14ac:dyDescent="0.25">
      <c r="M602"/>
      <c r="N602" s="1"/>
      <c r="O602" s="1"/>
      <c r="P602" s="1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3:40" x14ac:dyDescent="0.25">
      <c r="M603"/>
      <c r="N603" s="1"/>
      <c r="O603" s="1"/>
      <c r="P603" s="1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3:40" x14ac:dyDescent="0.25">
      <c r="M604"/>
      <c r="N604" s="1"/>
      <c r="O604" s="1"/>
      <c r="P604" s="1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13:40" x14ac:dyDescent="0.25">
      <c r="M605"/>
      <c r="N605" s="1"/>
      <c r="O605" s="1"/>
      <c r="P605" s="1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3:40" x14ac:dyDescent="0.25">
      <c r="M606"/>
      <c r="N606" s="1"/>
      <c r="O606" s="1"/>
      <c r="P606" s="1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3:40" x14ac:dyDescent="0.25">
      <c r="M607"/>
      <c r="N607" s="1"/>
      <c r="O607" s="1"/>
      <c r="P607" s="1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3:40" x14ac:dyDescent="0.25">
      <c r="M608"/>
      <c r="N608" s="1"/>
      <c r="O608" s="1"/>
      <c r="P608" s="1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3:40" x14ac:dyDescent="0.25">
      <c r="M609"/>
      <c r="N609" s="1"/>
      <c r="O609" s="1"/>
      <c r="P609" s="1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3:40" x14ac:dyDescent="0.25">
      <c r="M610"/>
      <c r="N610" s="1"/>
      <c r="O610" s="1"/>
      <c r="P610" s="1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13:40" x14ac:dyDescent="0.25">
      <c r="M611"/>
      <c r="N611" s="1"/>
      <c r="O611" s="1"/>
      <c r="P611" s="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3:40" x14ac:dyDescent="0.25">
      <c r="M612"/>
      <c r="N612" s="1"/>
      <c r="O612" s="1"/>
      <c r="P612" s="1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3:40" x14ac:dyDescent="0.25">
      <c r="M613"/>
      <c r="N613" s="1"/>
      <c r="O613" s="1"/>
      <c r="P613" s="1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13:40" x14ac:dyDescent="0.25">
      <c r="M614"/>
      <c r="N614" s="1"/>
      <c r="O614" s="1"/>
      <c r="P614" s="1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3:40" x14ac:dyDescent="0.25">
      <c r="M615"/>
      <c r="N615" s="1"/>
      <c r="O615" s="1"/>
      <c r="P615" s="1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3:40" x14ac:dyDescent="0.25">
      <c r="M616"/>
      <c r="N616" s="1"/>
      <c r="O616" s="1"/>
      <c r="P616" s="1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13:40" x14ac:dyDescent="0.25">
      <c r="M617"/>
      <c r="N617" s="1"/>
      <c r="O617" s="1"/>
      <c r="P617" s="1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3:40" x14ac:dyDescent="0.25">
      <c r="M618"/>
      <c r="N618" s="1"/>
      <c r="O618" s="1"/>
      <c r="P618" s="1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3:40" x14ac:dyDescent="0.25">
      <c r="M619"/>
      <c r="N619" s="1"/>
      <c r="O619" s="1"/>
      <c r="P619" s="1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3:40" x14ac:dyDescent="0.25">
      <c r="M620"/>
      <c r="N620" s="1"/>
      <c r="O620" s="1"/>
      <c r="P620" s="1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3:40" x14ac:dyDescent="0.25">
      <c r="M621"/>
      <c r="N621" s="1"/>
      <c r="O621" s="1"/>
      <c r="P621" s="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3:40" x14ac:dyDescent="0.25">
      <c r="M622"/>
      <c r="N622" s="1"/>
      <c r="O622" s="1"/>
      <c r="P622" s="1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13:40" x14ac:dyDescent="0.25">
      <c r="M623"/>
      <c r="N623" s="1"/>
      <c r="O623" s="1"/>
      <c r="P623" s="1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3:40" x14ac:dyDescent="0.25">
      <c r="M624"/>
      <c r="N624" s="1"/>
      <c r="O624" s="1"/>
      <c r="P624" s="1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3:40" x14ac:dyDescent="0.25">
      <c r="M625"/>
      <c r="N625" s="1"/>
      <c r="O625" s="1"/>
      <c r="P625" s="1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3:40" x14ac:dyDescent="0.25">
      <c r="M626"/>
      <c r="N626" s="1"/>
      <c r="O626" s="1"/>
      <c r="P626" s="1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3:40" x14ac:dyDescent="0.25">
      <c r="M627"/>
      <c r="N627" s="1"/>
      <c r="O627" s="1"/>
      <c r="P627" s="1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3:40" x14ac:dyDescent="0.25">
      <c r="M628"/>
      <c r="N628" s="1"/>
      <c r="O628" s="1"/>
      <c r="P628" s="1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3:40" x14ac:dyDescent="0.25">
      <c r="M629"/>
      <c r="N629" s="1"/>
      <c r="O629" s="1"/>
      <c r="P629" s="1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3:40" x14ac:dyDescent="0.25">
      <c r="M630"/>
      <c r="N630" s="1"/>
      <c r="O630" s="1"/>
      <c r="P630" s="1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3:40" x14ac:dyDescent="0.25">
      <c r="M631"/>
      <c r="N631" s="1"/>
      <c r="O631" s="1"/>
      <c r="P631" s="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3:40" x14ac:dyDescent="0.25">
      <c r="M632"/>
      <c r="N632" s="1"/>
      <c r="O632" s="1"/>
      <c r="P632" s="1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3:40" x14ac:dyDescent="0.25">
      <c r="M633"/>
      <c r="N633" s="1"/>
      <c r="O633" s="1"/>
      <c r="P633" s="1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3:40" x14ac:dyDescent="0.25">
      <c r="M634"/>
      <c r="N634" s="1"/>
      <c r="O634" s="1"/>
      <c r="P634" s="1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3:40" x14ac:dyDescent="0.25">
      <c r="M635"/>
      <c r="N635" s="1"/>
      <c r="O635" s="1"/>
      <c r="P635" s="1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3:40" x14ac:dyDescent="0.25">
      <c r="M636"/>
      <c r="N636" s="1"/>
      <c r="O636" s="1"/>
      <c r="P636" s="1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3:40" x14ac:dyDescent="0.25">
      <c r="M637"/>
      <c r="N637" s="1"/>
      <c r="O637" s="1"/>
      <c r="P637" s="1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3:40" x14ac:dyDescent="0.25">
      <c r="M638"/>
      <c r="N638" s="1"/>
      <c r="O638" s="1"/>
      <c r="P638" s="1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3:40" x14ac:dyDescent="0.25">
      <c r="M639"/>
      <c r="N639" s="1"/>
      <c r="O639" s="1"/>
      <c r="P639" s="1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3:40" x14ac:dyDescent="0.25">
      <c r="M640"/>
      <c r="N640" s="1"/>
      <c r="O640" s="1"/>
      <c r="P640" s="1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13:40" x14ac:dyDescent="0.25">
      <c r="M641"/>
      <c r="N641" s="1"/>
      <c r="O641" s="1"/>
      <c r="P641" s="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3:40" x14ac:dyDescent="0.25">
      <c r="M642"/>
      <c r="N642" s="1"/>
      <c r="O642" s="1"/>
      <c r="P642" s="1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3:40" x14ac:dyDescent="0.25">
      <c r="M643"/>
      <c r="N643" s="1"/>
      <c r="O643" s="1"/>
      <c r="P643" s="1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3:40" x14ac:dyDescent="0.25">
      <c r="M644"/>
      <c r="N644" s="1"/>
      <c r="O644" s="1"/>
      <c r="P644" s="1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3:40" x14ac:dyDescent="0.25">
      <c r="M645"/>
      <c r="N645" s="1"/>
      <c r="O645" s="1"/>
      <c r="P645" s="1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3:40" x14ac:dyDescent="0.25">
      <c r="M646"/>
      <c r="N646" s="1"/>
      <c r="O646" s="1"/>
      <c r="P646" s="1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3:40" x14ac:dyDescent="0.25">
      <c r="M647"/>
      <c r="N647" s="1"/>
      <c r="O647" s="1"/>
      <c r="P647" s="1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3:40" x14ac:dyDescent="0.25">
      <c r="M648"/>
      <c r="N648" s="1"/>
      <c r="O648" s="1"/>
      <c r="P648" s="1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3:40" x14ac:dyDescent="0.25">
      <c r="M649"/>
      <c r="N649" s="1"/>
      <c r="O649" s="1"/>
      <c r="P649" s="1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3:40" x14ac:dyDescent="0.25">
      <c r="M650"/>
      <c r="N650" s="1"/>
      <c r="O650" s="1"/>
      <c r="P650" s="1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3:40" x14ac:dyDescent="0.25">
      <c r="M651"/>
      <c r="N651" s="1"/>
      <c r="O651" s="1"/>
      <c r="P651" s="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3:40" x14ac:dyDescent="0.25">
      <c r="M652"/>
      <c r="N652" s="1"/>
      <c r="O652" s="1"/>
      <c r="P652" s="1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3:40" x14ac:dyDescent="0.25">
      <c r="M653"/>
      <c r="N653" s="1"/>
      <c r="O653" s="1"/>
      <c r="P653" s="1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3:40" x14ac:dyDescent="0.25">
      <c r="M654"/>
      <c r="N654" s="1"/>
      <c r="O654" s="1"/>
      <c r="P654" s="1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3:40" x14ac:dyDescent="0.25">
      <c r="M655"/>
      <c r="N655" s="1"/>
      <c r="O655" s="1"/>
      <c r="P655" s="1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13:40" x14ac:dyDescent="0.25">
      <c r="M656"/>
      <c r="N656" s="1"/>
      <c r="O656" s="1"/>
      <c r="P656" s="1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3:40" x14ac:dyDescent="0.25">
      <c r="M657"/>
      <c r="N657" s="1"/>
      <c r="O657" s="1"/>
      <c r="P657" s="1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3:40" x14ac:dyDescent="0.25">
      <c r="M658"/>
      <c r="N658" s="1"/>
      <c r="O658" s="1"/>
      <c r="P658" s="1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3:40" x14ac:dyDescent="0.25">
      <c r="M659"/>
      <c r="N659" s="1"/>
      <c r="O659" s="1"/>
      <c r="P659" s="1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3:40" x14ac:dyDescent="0.25">
      <c r="M660"/>
      <c r="N660" s="1"/>
      <c r="O660" s="1"/>
      <c r="P660" s="1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3:40" x14ac:dyDescent="0.25">
      <c r="M661"/>
      <c r="N661" s="1"/>
      <c r="O661" s="1"/>
      <c r="P661" s="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3:40" x14ac:dyDescent="0.25">
      <c r="M662"/>
      <c r="N662" s="1"/>
      <c r="O662" s="1"/>
      <c r="P662" s="1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3:40" x14ac:dyDescent="0.25">
      <c r="M663"/>
      <c r="N663" s="1"/>
      <c r="O663" s="1"/>
      <c r="P663" s="1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3:40" x14ac:dyDescent="0.25">
      <c r="M664"/>
      <c r="N664" s="1"/>
      <c r="O664" s="1"/>
      <c r="P664" s="1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3:40" x14ac:dyDescent="0.25">
      <c r="M665"/>
      <c r="N665" s="1"/>
      <c r="O665" s="1"/>
      <c r="P665" s="1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3:40" x14ac:dyDescent="0.25">
      <c r="M666"/>
      <c r="N666" s="1"/>
      <c r="O666" s="1"/>
      <c r="P666" s="1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3:40" x14ac:dyDescent="0.25">
      <c r="M667"/>
      <c r="N667" s="1"/>
      <c r="O667" s="1"/>
      <c r="P667" s="1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3:40" x14ac:dyDescent="0.25">
      <c r="M668"/>
      <c r="N668" s="1"/>
      <c r="O668" s="1"/>
      <c r="P668" s="1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3:40" x14ac:dyDescent="0.25">
      <c r="M669"/>
      <c r="N669" s="1"/>
      <c r="O669" s="1"/>
      <c r="P669" s="1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3:40" x14ac:dyDescent="0.25">
      <c r="M670"/>
      <c r="N670" s="1"/>
      <c r="O670" s="1"/>
      <c r="P670" s="1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3:40" x14ac:dyDescent="0.25">
      <c r="M671"/>
      <c r="N671" s="1"/>
      <c r="O671" s="1"/>
      <c r="P671" s="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3:40" x14ac:dyDescent="0.25">
      <c r="M672"/>
      <c r="N672" s="1"/>
      <c r="O672" s="1"/>
      <c r="P672" s="1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3:40" x14ac:dyDescent="0.25">
      <c r="M673"/>
      <c r="N673" s="1"/>
      <c r="O673" s="1"/>
      <c r="P673" s="1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3:40" x14ac:dyDescent="0.25">
      <c r="M674"/>
      <c r="N674" s="1"/>
      <c r="O674" s="1"/>
      <c r="P674" s="1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3:40" x14ac:dyDescent="0.25">
      <c r="M675"/>
      <c r="N675" s="1"/>
      <c r="O675" s="1"/>
      <c r="P675" s="1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3:40" x14ac:dyDescent="0.25">
      <c r="M676"/>
      <c r="N676" s="1"/>
      <c r="O676" s="1"/>
      <c r="P676" s="1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13:40" x14ac:dyDescent="0.25">
      <c r="M677"/>
      <c r="N677" s="1"/>
      <c r="O677" s="1"/>
      <c r="P677" s="1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3:40" x14ac:dyDescent="0.25">
      <c r="M678"/>
      <c r="N678" s="1"/>
      <c r="O678" s="1"/>
      <c r="P678" s="1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3:40" x14ac:dyDescent="0.25">
      <c r="M679"/>
      <c r="N679" s="1"/>
      <c r="O679" s="1"/>
      <c r="P679" s="1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13:40" x14ac:dyDescent="0.25">
      <c r="M680"/>
      <c r="N680" s="1"/>
      <c r="O680" s="1"/>
      <c r="P680" s="1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3:40" x14ac:dyDescent="0.25">
      <c r="M681"/>
      <c r="N681" s="1"/>
      <c r="O681" s="1"/>
      <c r="P681" s="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3:40" x14ac:dyDescent="0.25">
      <c r="M682"/>
      <c r="N682" s="1"/>
      <c r="O682" s="1"/>
      <c r="P682" s="1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3:40" x14ac:dyDescent="0.25">
      <c r="M683"/>
      <c r="N683" s="1"/>
      <c r="O683" s="1"/>
      <c r="P683" s="1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3:40" x14ac:dyDescent="0.25">
      <c r="M684"/>
      <c r="N684" s="1"/>
      <c r="O684" s="1"/>
      <c r="P684" s="1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3:40" x14ac:dyDescent="0.25">
      <c r="M685"/>
      <c r="N685" s="1"/>
      <c r="O685" s="1"/>
      <c r="P685" s="1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13:40" x14ac:dyDescent="0.25">
      <c r="M686"/>
      <c r="N686" s="1"/>
      <c r="O686" s="1"/>
      <c r="P686" s="1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3:40" x14ac:dyDescent="0.25">
      <c r="M687"/>
      <c r="N687" s="1"/>
      <c r="O687" s="1"/>
      <c r="P687" s="1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3:40" x14ac:dyDescent="0.25">
      <c r="M688"/>
      <c r="N688" s="1"/>
      <c r="O688" s="1"/>
      <c r="P688" s="1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3:40" x14ac:dyDescent="0.25">
      <c r="M689"/>
      <c r="N689" s="1"/>
      <c r="O689" s="1"/>
      <c r="P689" s="1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3:40" x14ac:dyDescent="0.25">
      <c r="M690"/>
      <c r="N690" s="1"/>
      <c r="O690" s="1"/>
      <c r="P690" s="1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3:40" x14ac:dyDescent="0.25">
      <c r="M691"/>
      <c r="N691" s="1"/>
      <c r="O691" s="1"/>
      <c r="P691" s="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3:40" x14ac:dyDescent="0.25">
      <c r="M692"/>
      <c r="N692" s="1"/>
      <c r="O692" s="1"/>
      <c r="P692" s="1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3:40" x14ac:dyDescent="0.25">
      <c r="M693"/>
      <c r="N693" s="1"/>
      <c r="O693" s="1"/>
      <c r="P693" s="1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3:40" x14ac:dyDescent="0.25">
      <c r="M694"/>
      <c r="N694" s="1"/>
      <c r="O694" s="1"/>
      <c r="P694" s="1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3:40" x14ac:dyDescent="0.25">
      <c r="M695"/>
      <c r="N695" s="1"/>
      <c r="O695" s="1"/>
      <c r="P695" s="1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3:40" x14ac:dyDescent="0.25">
      <c r="M696"/>
      <c r="N696" s="1"/>
      <c r="O696" s="1"/>
      <c r="P696" s="1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3:40" x14ac:dyDescent="0.25">
      <c r="M697"/>
      <c r="N697" s="1"/>
      <c r="O697" s="1"/>
      <c r="P697" s="1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3:40" x14ac:dyDescent="0.25">
      <c r="M698"/>
      <c r="N698" s="1"/>
      <c r="O698" s="1"/>
      <c r="P698" s="1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3:40" x14ac:dyDescent="0.25">
      <c r="M699"/>
      <c r="N699" s="1"/>
      <c r="O699" s="1"/>
      <c r="P699" s="1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13:40" x14ac:dyDescent="0.25">
      <c r="M700"/>
      <c r="N700" s="1"/>
      <c r="O700" s="1"/>
      <c r="P700" s="1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3:40" x14ac:dyDescent="0.25">
      <c r="M701"/>
      <c r="N701" s="1"/>
      <c r="O701" s="1"/>
      <c r="P701" s="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3:40" x14ac:dyDescent="0.25">
      <c r="M702"/>
      <c r="N702" s="1"/>
      <c r="O702" s="1"/>
      <c r="P702" s="1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13:40" x14ac:dyDescent="0.25">
      <c r="M703"/>
      <c r="N703" s="1"/>
      <c r="O703" s="1"/>
      <c r="P703" s="1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3:40" x14ac:dyDescent="0.25">
      <c r="M704"/>
      <c r="N704" s="1"/>
      <c r="O704" s="1"/>
      <c r="P704" s="1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3:40" x14ac:dyDescent="0.25">
      <c r="M705"/>
      <c r="N705" s="1"/>
      <c r="O705" s="1"/>
      <c r="P705" s="1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13:40" x14ac:dyDescent="0.25">
      <c r="M706"/>
      <c r="N706" s="1"/>
      <c r="O706" s="1"/>
      <c r="P706" s="1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</row>
    <row r="707" spans="13:40" x14ac:dyDescent="0.25">
      <c r="M707"/>
      <c r="N707" s="1"/>
      <c r="O707" s="1"/>
      <c r="P707" s="1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3:40" x14ac:dyDescent="0.25">
      <c r="M708"/>
      <c r="N708" s="1"/>
      <c r="O708" s="1"/>
      <c r="P708" s="1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</row>
    <row r="709" spans="13:40" x14ac:dyDescent="0.25">
      <c r="M709"/>
      <c r="N709" s="1"/>
      <c r="O709" s="1"/>
      <c r="P709" s="1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</row>
    <row r="710" spans="13:40" x14ac:dyDescent="0.25">
      <c r="M710"/>
      <c r="N710" s="1"/>
      <c r="O710" s="1"/>
      <c r="P710" s="1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13:40" x14ac:dyDescent="0.25">
      <c r="M711"/>
      <c r="N711" s="1"/>
      <c r="O711" s="1"/>
      <c r="P711" s="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</row>
    <row r="712" spans="13:40" x14ac:dyDescent="0.25">
      <c r="M712"/>
      <c r="N712" s="1"/>
      <c r="O712" s="1"/>
      <c r="P712" s="1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</row>
    <row r="713" spans="13:40" x14ac:dyDescent="0.25">
      <c r="M713"/>
      <c r="N713" s="1"/>
      <c r="O713" s="1"/>
      <c r="P713" s="1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</row>
    <row r="714" spans="13:40" x14ac:dyDescent="0.25">
      <c r="M714"/>
      <c r="N714" s="1"/>
      <c r="O714" s="1"/>
      <c r="P714" s="1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</row>
    <row r="715" spans="13:40" x14ac:dyDescent="0.25">
      <c r="M715"/>
      <c r="N715" s="1"/>
      <c r="O715" s="1"/>
      <c r="P715" s="1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</row>
    <row r="716" spans="13:40" x14ac:dyDescent="0.25">
      <c r="M716"/>
      <c r="N716" s="1"/>
      <c r="O716" s="1"/>
      <c r="P716" s="1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</row>
    <row r="717" spans="13:40" x14ac:dyDescent="0.25">
      <c r="M717"/>
      <c r="N717" s="1"/>
      <c r="O717" s="1"/>
      <c r="P717" s="1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</row>
    <row r="718" spans="13:40" x14ac:dyDescent="0.25">
      <c r="M718"/>
      <c r="N718" s="1"/>
      <c r="O718" s="1"/>
      <c r="P718" s="1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</row>
    <row r="719" spans="13:40" x14ac:dyDescent="0.25">
      <c r="M719"/>
      <c r="N719" s="1"/>
      <c r="O719" s="1"/>
      <c r="P719" s="1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</row>
    <row r="720" spans="13:40" x14ac:dyDescent="0.25">
      <c r="M720"/>
      <c r="N720" s="1"/>
      <c r="O720" s="1"/>
      <c r="P720" s="1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</row>
    <row r="721" spans="13:40" x14ac:dyDescent="0.25">
      <c r="M721"/>
      <c r="N721" s="1"/>
      <c r="O721" s="1"/>
      <c r="P721" s="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</row>
    <row r="722" spans="13:40" x14ac:dyDescent="0.25">
      <c r="M722"/>
      <c r="N722" s="1"/>
      <c r="O722" s="1"/>
      <c r="P722" s="1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</row>
    <row r="723" spans="13:40" x14ac:dyDescent="0.25">
      <c r="M723"/>
      <c r="N723" s="1"/>
      <c r="O723" s="1"/>
      <c r="P723" s="1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</row>
    <row r="724" spans="13:40" x14ac:dyDescent="0.25">
      <c r="M724"/>
      <c r="N724" s="1"/>
      <c r="O724" s="1"/>
      <c r="P724" s="1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</row>
    <row r="725" spans="13:40" x14ac:dyDescent="0.25">
      <c r="M725"/>
      <c r="N725" s="1"/>
      <c r="O725" s="1"/>
      <c r="P725" s="1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</row>
    <row r="726" spans="13:40" x14ac:dyDescent="0.25">
      <c r="M726"/>
      <c r="N726" s="1"/>
      <c r="O726" s="1"/>
      <c r="P726" s="1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</row>
    <row r="727" spans="13:40" x14ac:dyDescent="0.25">
      <c r="M727"/>
      <c r="N727" s="1"/>
      <c r="O727" s="1"/>
      <c r="P727" s="1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</row>
    <row r="728" spans="13:40" x14ac:dyDescent="0.25">
      <c r="M728"/>
      <c r="N728" s="1"/>
      <c r="O728" s="1"/>
      <c r="P728" s="1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</row>
    <row r="729" spans="13:40" x14ac:dyDescent="0.25">
      <c r="M729"/>
      <c r="N729" s="1"/>
      <c r="O729" s="1"/>
      <c r="P729" s="1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</row>
    <row r="730" spans="13:40" x14ac:dyDescent="0.25">
      <c r="M730"/>
      <c r="N730" s="1"/>
      <c r="O730" s="1"/>
      <c r="P730" s="1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</row>
    <row r="731" spans="13:40" x14ac:dyDescent="0.25">
      <c r="M731"/>
      <c r="N731" s="1"/>
      <c r="O731" s="1"/>
      <c r="P731" s="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</row>
    <row r="732" spans="13:40" x14ac:dyDescent="0.25">
      <c r="M732"/>
      <c r="N732" s="1"/>
      <c r="O732" s="1"/>
      <c r="P732" s="1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</row>
    <row r="733" spans="13:40" x14ac:dyDescent="0.25">
      <c r="M733"/>
      <c r="N733" s="1"/>
      <c r="O733" s="1"/>
      <c r="P733" s="1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</row>
    <row r="734" spans="13:40" x14ac:dyDescent="0.25">
      <c r="M734"/>
      <c r="N734" s="1"/>
      <c r="O734" s="1"/>
      <c r="P734" s="1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</row>
    <row r="735" spans="13:40" x14ac:dyDescent="0.25">
      <c r="M735"/>
      <c r="N735" s="1"/>
      <c r="O735" s="1"/>
      <c r="P735" s="1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</row>
    <row r="736" spans="13:40" x14ac:dyDescent="0.25">
      <c r="M736"/>
      <c r="N736" s="1"/>
      <c r="O736" s="1"/>
      <c r="P736" s="1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</row>
    <row r="737" spans="13:40" x14ac:dyDescent="0.25">
      <c r="M737"/>
      <c r="N737" s="1"/>
      <c r="O737" s="1"/>
      <c r="P737" s="1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</row>
    <row r="738" spans="13:40" x14ac:dyDescent="0.25">
      <c r="M738"/>
      <c r="N738" s="1"/>
      <c r="O738" s="1"/>
      <c r="P738" s="1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</row>
    <row r="739" spans="13:40" x14ac:dyDescent="0.25">
      <c r="M739"/>
      <c r="N739" s="1"/>
      <c r="O739" s="1"/>
      <c r="P739" s="1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</row>
    <row r="740" spans="13:40" x14ac:dyDescent="0.25">
      <c r="M740"/>
      <c r="N740" s="1"/>
      <c r="O740" s="1"/>
      <c r="P740" s="1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</row>
    <row r="741" spans="13:40" x14ac:dyDescent="0.25">
      <c r="M741"/>
      <c r="N741" s="1"/>
      <c r="O741" s="1"/>
      <c r="P741" s="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</row>
    <row r="742" spans="13:40" x14ac:dyDescent="0.25">
      <c r="M742"/>
      <c r="N742" s="1"/>
      <c r="O742" s="1"/>
      <c r="P742" s="1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</row>
    <row r="743" spans="13:40" x14ac:dyDescent="0.25">
      <c r="M743"/>
      <c r="N743" s="1"/>
      <c r="O743" s="1"/>
      <c r="P743" s="1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</row>
    <row r="744" spans="13:40" x14ac:dyDescent="0.25">
      <c r="M744"/>
      <c r="N744" s="1"/>
      <c r="O744" s="1"/>
      <c r="P744" s="1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</row>
    <row r="745" spans="13:40" x14ac:dyDescent="0.25">
      <c r="M745"/>
      <c r="N745" s="1"/>
      <c r="O745" s="1"/>
      <c r="P745" s="1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</row>
    <row r="746" spans="13:40" x14ac:dyDescent="0.25">
      <c r="M746"/>
      <c r="N746" s="1"/>
      <c r="O746" s="1"/>
      <c r="P746" s="1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</row>
    <row r="747" spans="13:40" x14ac:dyDescent="0.25">
      <c r="M747"/>
      <c r="N747" s="1"/>
      <c r="O747" s="1"/>
      <c r="P747" s="1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</row>
    <row r="748" spans="13:40" x14ac:dyDescent="0.25">
      <c r="M748"/>
      <c r="N748" s="1"/>
      <c r="O748" s="1"/>
      <c r="P748" s="1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</row>
    <row r="749" spans="13:40" x14ac:dyDescent="0.25">
      <c r="M749"/>
      <c r="N749" s="1"/>
      <c r="O749" s="1"/>
      <c r="P749" s="1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</row>
    <row r="750" spans="13:40" x14ac:dyDescent="0.25">
      <c r="M750"/>
      <c r="N750" s="1"/>
      <c r="O750" s="1"/>
      <c r="P750" s="1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</row>
    <row r="751" spans="13:40" x14ac:dyDescent="0.25">
      <c r="M751"/>
      <c r="N751" s="1"/>
      <c r="O751" s="1"/>
      <c r="P751" s="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</row>
    <row r="752" spans="13:40" x14ac:dyDescent="0.25">
      <c r="M752"/>
      <c r="N752" s="1"/>
      <c r="O752" s="1"/>
      <c r="P752" s="1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</row>
    <row r="753" spans="13:40" x14ac:dyDescent="0.25">
      <c r="M753"/>
      <c r="N753" s="1"/>
      <c r="O753" s="1"/>
      <c r="P753" s="1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</row>
    <row r="754" spans="13:40" x14ac:dyDescent="0.25">
      <c r="M754"/>
      <c r="N754" s="1"/>
      <c r="O754" s="1"/>
      <c r="P754" s="1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</row>
    <row r="755" spans="13:40" x14ac:dyDescent="0.25">
      <c r="M755"/>
      <c r="N755" s="1"/>
      <c r="O755" s="1"/>
      <c r="P755" s="1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</row>
    <row r="756" spans="13:40" x14ac:dyDescent="0.25">
      <c r="M756"/>
      <c r="N756" s="1"/>
      <c r="O756" s="1"/>
      <c r="P756" s="1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</row>
    <row r="757" spans="13:40" x14ac:dyDescent="0.25">
      <c r="M757"/>
      <c r="N757" s="1"/>
      <c r="O757" s="1"/>
      <c r="P757" s="1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</row>
    <row r="758" spans="13:40" x14ac:dyDescent="0.25">
      <c r="M758"/>
      <c r="N758" s="1"/>
      <c r="O758" s="1"/>
      <c r="P758" s="1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</row>
    <row r="759" spans="13:40" x14ac:dyDescent="0.25">
      <c r="M759"/>
      <c r="N759" s="1"/>
      <c r="O759" s="1"/>
      <c r="P759" s="1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</row>
    <row r="760" spans="13:40" x14ac:dyDescent="0.25">
      <c r="M760"/>
      <c r="N760" s="1"/>
      <c r="O760" s="1"/>
      <c r="P760" s="1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</row>
    <row r="761" spans="13:40" x14ac:dyDescent="0.25">
      <c r="M761"/>
      <c r="N761" s="1"/>
      <c r="O761" s="1"/>
      <c r="P761" s="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</row>
    <row r="762" spans="13:40" x14ac:dyDescent="0.25">
      <c r="M762"/>
      <c r="N762" s="1"/>
      <c r="O762" s="1"/>
      <c r="P762" s="1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</row>
    <row r="763" spans="13:40" x14ac:dyDescent="0.25">
      <c r="M763"/>
      <c r="N763" s="1"/>
      <c r="O763" s="1"/>
      <c r="P763" s="1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</row>
    <row r="764" spans="13:40" x14ac:dyDescent="0.25">
      <c r="M764"/>
      <c r="N764" s="1"/>
      <c r="O764" s="1"/>
      <c r="P764" s="1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</row>
    <row r="765" spans="13:40" x14ac:dyDescent="0.25">
      <c r="M765"/>
      <c r="N765" s="1"/>
      <c r="O765" s="1"/>
      <c r="P765" s="1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</row>
    <row r="766" spans="13:40" x14ac:dyDescent="0.25">
      <c r="M766"/>
      <c r="N766" s="1"/>
      <c r="O766" s="1"/>
      <c r="P766" s="1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</row>
    <row r="767" spans="13:40" x14ac:dyDescent="0.25">
      <c r="M767"/>
      <c r="N767" s="1"/>
      <c r="O767" s="1"/>
      <c r="P767" s="1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</row>
    <row r="768" spans="13:40" x14ac:dyDescent="0.25">
      <c r="M768"/>
      <c r="N768" s="1"/>
      <c r="O768" s="1"/>
      <c r="P768" s="1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</row>
    <row r="769" spans="13:40" x14ac:dyDescent="0.25">
      <c r="M769"/>
      <c r="N769" s="1"/>
      <c r="O769" s="1"/>
      <c r="P769" s="1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</row>
    <row r="770" spans="13:40" x14ac:dyDescent="0.25">
      <c r="M770"/>
      <c r="N770" s="1"/>
      <c r="O770" s="1"/>
      <c r="P770" s="1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</row>
    <row r="771" spans="13:40" x14ac:dyDescent="0.25">
      <c r="M771"/>
      <c r="N771" s="1"/>
      <c r="O771" s="1"/>
      <c r="P771" s="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</row>
    <row r="772" spans="13:40" x14ac:dyDescent="0.25">
      <c r="M772"/>
      <c r="N772" s="1"/>
      <c r="O772" s="1"/>
      <c r="P772" s="1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</row>
    <row r="773" spans="13:40" x14ac:dyDescent="0.25">
      <c r="M773"/>
      <c r="N773" s="1"/>
      <c r="O773" s="1"/>
      <c r="P773" s="1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</row>
    <row r="774" spans="13:40" x14ac:dyDescent="0.25">
      <c r="M774"/>
      <c r="N774" s="1"/>
      <c r="O774" s="1"/>
      <c r="P774" s="1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</row>
    <row r="775" spans="13:40" x14ac:dyDescent="0.25">
      <c r="M775"/>
      <c r="N775" s="1"/>
      <c r="O775" s="1"/>
      <c r="P775" s="1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</row>
    <row r="776" spans="13:40" x14ac:dyDescent="0.25">
      <c r="M776"/>
      <c r="N776" s="1"/>
      <c r="O776" s="1"/>
      <c r="P776" s="1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</row>
    <row r="777" spans="13:40" x14ac:dyDescent="0.25">
      <c r="M777"/>
      <c r="N777" s="1"/>
      <c r="O777" s="1"/>
      <c r="P777" s="1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</row>
    <row r="778" spans="13:40" x14ac:dyDescent="0.25">
      <c r="M778"/>
      <c r="N778" s="1"/>
      <c r="O778" s="1"/>
      <c r="P778" s="1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</row>
    <row r="779" spans="13:40" x14ac:dyDescent="0.25">
      <c r="M779"/>
      <c r="N779" s="1"/>
      <c r="O779" s="1"/>
      <c r="P779" s="1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</row>
    <row r="780" spans="13:40" x14ac:dyDescent="0.25">
      <c r="M780"/>
      <c r="N780" s="1"/>
      <c r="O780" s="1"/>
      <c r="P780" s="1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</row>
    <row r="781" spans="13:40" x14ac:dyDescent="0.25">
      <c r="M781"/>
      <c r="N781" s="1"/>
      <c r="O781" s="1"/>
      <c r="P781" s="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</row>
    <row r="782" spans="13:40" x14ac:dyDescent="0.25">
      <c r="M782"/>
      <c r="N782" s="1"/>
      <c r="O782" s="1"/>
      <c r="P782" s="1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</row>
    <row r="783" spans="13:40" x14ac:dyDescent="0.25">
      <c r="M783"/>
      <c r="N783" s="1"/>
      <c r="O783" s="1"/>
      <c r="P783" s="1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</row>
    <row r="784" spans="13:40" x14ac:dyDescent="0.25">
      <c r="M784"/>
      <c r="N784" s="1"/>
      <c r="O784" s="1"/>
      <c r="P784" s="1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</row>
    <row r="785" spans="13:40" x14ac:dyDescent="0.25">
      <c r="M785"/>
      <c r="N785" s="1"/>
      <c r="O785" s="1"/>
      <c r="P785" s="1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</row>
    <row r="786" spans="13:40" x14ac:dyDescent="0.25">
      <c r="M786"/>
      <c r="N786" s="1"/>
      <c r="O786" s="1"/>
      <c r="P786" s="1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</row>
    <row r="787" spans="13:40" x14ac:dyDescent="0.25">
      <c r="M787"/>
      <c r="N787" s="1"/>
      <c r="O787" s="1"/>
      <c r="P787" s="1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</row>
    <row r="788" spans="13:40" x14ac:dyDescent="0.25">
      <c r="M788"/>
      <c r="N788" s="1"/>
      <c r="O788" s="1"/>
      <c r="P788" s="1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</row>
    <row r="789" spans="13:40" x14ac:dyDescent="0.25">
      <c r="M789"/>
      <c r="N789" s="1"/>
      <c r="O789" s="1"/>
      <c r="P789" s="1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</row>
    <row r="790" spans="13:40" x14ac:dyDescent="0.25">
      <c r="M790"/>
      <c r="N790" s="1"/>
      <c r="O790" s="1"/>
      <c r="P790" s="1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</row>
    <row r="791" spans="13:40" x14ac:dyDescent="0.25">
      <c r="M791"/>
      <c r="N791" s="1"/>
      <c r="O791" s="1"/>
      <c r="P791" s="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</row>
    <row r="792" spans="13:40" x14ac:dyDescent="0.25">
      <c r="M792"/>
      <c r="N792" s="1"/>
      <c r="O792" s="1"/>
      <c r="P792" s="1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</row>
    <row r="793" spans="13:40" x14ac:dyDescent="0.25">
      <c r="M793"/>
      <c r="N793" s="1"/>
      <c r="O793" s="1"/>
      <c r="P793" s="1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</row>
    <row r="794" spans="13:40" x14ac:dyDescent="0.25">
      <c r="M794"/>
      <c r="N794" s="1"/>
      <c r="O794" s="1"/>
      <c r="P794" s="1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</row>
    <row r="795" spans="13:40" x14ac:dyDescent="0.25">
      <c r="M795"/>
      <c r="N795" s="1"/>
      <c r="O795" s="1"/>
      <c r="P795" s="1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</row>
    <row r="796" spans="13:40" x14ac:dyDescent="0.25">
      <c r="M796"/>
      <c r="N796" s="1"/>
      <c r="O796" s="1"/>
      <c r="P796" s="1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</row>
    <row r="797" spans="13:40" x14ac:dyDescent="0.25">
      <c r="M797"/>
      <c r="N797" s="1"/>
      <c r="O797" s="1"/>
      <c r="P797" s="1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</row>
    <row r="798" spans="13:40" x14ac:dyDescent="0.25">
      <c r="M798"/>
      <c r="N798" s="1"/>
      <c r="O798" s="1"/>
      <c r="P798" s="1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</row>
    <row r="799" spans="13:40" x14ac:dyDescent="0.25">
      <c r="M799"/>
      <c r="N799" s="1"/>
      <c r="O799" s="1"/>
      <c r="P799" s="1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</row>
    <row r="800" spans="13:40" x14ac:dyDescent="0.25">
      <c r="M800"/>
      <c r="N800" s="1"/>
      <c r="O800" s="1"/>
      <c r="P800" s="1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</row>
    <row r="801" spans="13:40" x14ac:dyDescent="0.25">
      <c r="M801"/>
      <c r="N801" s="1"/>
      <c r="O801" s="1"/>
      <c r="P801" s="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</row>
    <row r="802" spans="13:40" x14ac:dyDescent="0.25">
      <c r="M802"/>
      <c r="N802" s="1"/>
      <c r="O802" s="1"/>
      <c r="P802" s="1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</row>
    <row r="803" spans="13:40" x14ac:dyDescent="0.25">
      <c r="M803"/>
      <c r="N803" s="1"/>
      <c r="O803" s="1"/>
      <c r="P803" s="1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</row>
    <row r="804" spans="13:40" x14ac:dyDescent="0.25">
      <c r="M804"/>
      <c r="N804" s="1"/>
      <c r="O804" s="1"/>
      <c r="P804" s="1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</row>
    <row r="805" spans="13:40" x14ac:dyDescent="0.25">
      <c r="M805"/>
      <c r="N805" s="1"/>
      <c r="O805" s="1"/>
      <c r="P805" s="1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</row>
    <row r="806" spans="13:40" x14ac:dyDescent="0.25">
      <c r="M806"/>
      <c r="N806" s="1"/>
      <c r="O806" s="1"/>
      <c r="P806" s="1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</row>
    <row r="807" spans="13:40" x14ac:dyDescent="0.25">
      <c r="M807"/>
      <c r="N807" s="1"/>
      <c r="O807" s="1"/>
      <c r="P807" s="1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13:40" x14ac:dyDescent="0.25">
      <c r="M808"/>
      <c r="N808" s="1"/>
      <c r="O808" s="1"/>
      <c r="P808" s="1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</row>
    <row r="809" spans="13:40" x14ac:dyDescent="0.25">
      <c r="M809"/>
      <c r="N809" s="1"/>
      <c r="O809" s="1"/>
      <c r="P809" s="1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</row>
    <row r="810" spans="13:40" x14ac:dyDescent="0.25">
      <c r="M810"/>
      <c r="N810" s="1"/>
      <c r="O810" s="1"/>
      <c r="P810" s="1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</row>
    <row r="811" spans="13:40" x14ac:dyDescent="0.25">
      <c r="M811"/>
      <c r="N811" s="1"/>
      <c r="O811" s="1"/>
      <c r="P811" s="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13:40" x14ac:dyDescent="0.25">
      <c r="M812"/>
      <c r="N812" s="1"/>
      <c r="O812" s="1"/>
      <c r="P812" s="1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</row>
    <row r="813" spans="13:40" x14ac:dyDescent="0.25">
      <c r="M813"/>
      <c r="N813" s="1"/>
      <c r="O813" s="1"/>
      <c r="P813" s="1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</row>
    <row r="814" spans="13:40" x14ac:dyDescent="0.25">
      <c r="M814"/>
      <c r="N814" s="1"/>
      <c r="O814" s="1"/>
      <c r="P814" s="1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</row>
    <row r="815" spans="13:40" x14ac:dyDescent="0.25">
      <c r="M815"/>
      <c r="N815" s="1"/>
      <c r="O815" s="1"/>
      <c r="P815" s="1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</row>
    <row r="816" spans="13:40" x14ac:dyDescent="0.25">
      <c r="M816"/>
      <c r="N816" s="1"/>
      <c r="O816" s="1"/>
      <c r="P816" s="1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</row>
    <row r="817" spans="13:40" x14ac:dyDescent="0.25">
      <c r="M817"/>
      <c r="N817" s="1"/>
      <c r="O817" s="1"/>
      <c r="P817" s="1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</row>
    <row r="818" spans="13:40" x14ac:dyDescent="0.25">
      <c r="M818"/>
      <c r="N818" s="1"/>
      <c r="O818" s="1"/>
      <c r="P818" s="1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</row>
    <row r="819" spans="13:40" x14ac:dyDescent="0.25">
      <c r="M819"/>
      <c r="N819" s="1"/>
      <c r="O819" s="1"/>
      <c r="P819" s="1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</row>
    <row r="820" spans="13:40" x14ac:dyDescent="0.25">
      <c r="M820"/>
      <c r="N820" s="1"/>
      <c r="O820" s="1"/>
      <c r="P820" s="1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</row>
    <row r="821" spans="13:40" x14ac:dyDescent="0.25">
      <c r="M821"/>
      <c r="N821" s="1"/>
      <c r="O821" s="1"/>
      <c r="P821" s="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</row>
    <row r="822" spans="13:40" x14ac:dyDescent="0.25">
      <c r="M822"/>
      <c r="N822" s="1"/>
      <c r="O822" s="1"/>
      <c r="P822" s="1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</row>
    <row r="823" spans="13:40" x14ac:dyDescent="0.25">
      <c r="M823"/>
      <c r="N823" s="1"/>
      <c r="O823" s="1"/>
      <c r="P823" s="1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</row>
    <row r="824" spans="13:40" x14ac:dyDescent="0.25">
      <c r="M824"/>
      <c r="N824" s="1"/>
      <c r="O824" s="1"/>
      <c r="P824" s="1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</row>
    <row r="825" spans="13:40" x14ac:dyDescent="0.25">
      <c r="M825"/>
      <c r="N825" s="1"/>
      <c r="O825" s="1"/>
      <c r="P825" s="1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</row>
    <row r="826" spans="13:40" x14ac:dyDescent="0.25">
      <c r="M826"/>
      <c r="N826" s="1"/>
      <c r="O826" s="1"/>
      <c r="P826" s="1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</row>
    <row r="827" spans="13:40" x14ac:dyDescent="0.25">
      <c r="M827"/>
      <c r="N827" s="1"/>
      <c r="O827" s="1"/>
      <c r="P827" s="1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</row>
    <row r="828" spans="13:40" x14ac:dyDescent="0.25">
      <c r="M828"/>
      <c r="N828" s="1"/>
      <c r="O828" s="1"/>
      <c r="P828" s="1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</row>
    <row r="829" spans="13:40" x14ac:dyDescent="0.25">
      <c r="M829"/>
      <c r="N829" s="1"/>
      <c r="O829" s="1"/>
      <c r="P829" s="1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</row>
    <row r="830" spans="13:40" x14ac:dyDescent="0.25">
      <c r="M830"/>
      <c r="N830" s="1"/>
      <c r="O830" s="1"/>
      <c r="P830" s="1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</row>
    <row r="831" spans="13:40" x14ac:dyDescent="0.25">
      <c r="M831"/>
      <c r="N831" s="1"/>
      <c r="O831" s="1"/>
      <c r="P831" s="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</row>
    <row r="832" spans="13:40" x14ac:dyDescent="0.25">
      <c r="M832"/>
      <c r="N832" s="1"/>
      <c r="O832" s="1"/>
      <c r="P832" s="1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</row>
    <row r="833" spans="13:40" x14ac:dyDescent="0.25">
      <c r="M833"/>
      <c r="N833" s="1"/>
      <c r="O833" s="1"/>
      <c r="P833" s="1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</row>
    <row r="834" spans="13:40" x14ac:dyDescent="0.25">
      <c r="M834"/>
      <c r="N834" s="1"/>
      <c r="O834" s="1"/>
      <c r="P834" s="1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</row>
    <row r="835" spans="13:40" x14ac:dyDescent="0.25">
      <c r="M835"/>
      <c r="N835" s="1"/>
      <c r="O835" s="1"/>
      <c r="P835" s="1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</row>
    <row r="836" spans="13:40" x14ac:dyDescent="0.25">
      <c r="M836"/>
      <c r="N836" s="1"/>
      <c r="O836" s="1"/>
      <c r="P836" s="1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</row>
    <row r="837" spans="13:40" x14ac:dyDescent="0.25">
      <c r="M837"/>
      <c r="N837" s="1"/>
      <c r="O837" s="1"/>
      <c r="P837" s="1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</row>
    <row r="838" spans="13:40" x14ac:dyDescent="0.25">
      <c r="M838"/>
      <c r="N838" s="1"/>
      <c r="O838" s="1"/>
      <c r="P838" s="1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</row>
    <row r="839" spans="13:40" x14ac:dyDescent="0.25">
      <c r="M839"/>
      <c r="N839" s="1"/>
      <c r="O839" s="1"/>
      <c r="P839" s="1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</row>
    <row r="840" spans="13:40" x14ac:dyDescent="0.25">
      <c r="M840"/>
      <c r="N840" s="1"/>
      <c r="O840" s="1"/>
      <c r="P840" s="1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</row>
    <row r="841" spans="13:40" x14ac:dyDescent="0.25">
      <c r="M841"/>
      <c r="N841" s="1"/>
      <c r="O841" s="1"/>
      <c r="P841" s="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</row>
    <row r="842" spans="13:40" x14ac:dyDescent="0.25">
      <c r="M842"/>
      <c r="N842" s="1"/>
      <c r="O842" s="1"/>
      <c r="P842" s="1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</row>
    <row r="843" spans="13:40" x14ac:dyDescent="0.25">
      <c r="M843"/>
      <c r="N843" s="1"/>
      <c r="O843" s="1"/>
      <c r="P843" s="1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</row>
    <row r="844" spans="13:40" x14ac:dyDescent="0.25">
      <c r="M844"/>
      <c r="N844" s="1"/>
      <c r="O844" s="1"/>
      <c r="P844" s="1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</row>
    <row r="845" spans="13:40" x14ac:dyDescent="0.25">
      <c r="M845"/>
      <c r="N845" s="1"/>
      <c r="O845" s="1"/>
      <c r="P845" s="1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</row>
    <row r="846" spans="13:40" x14ac:dyDescent="0.25">
      <c r="M846"/>
      <c r="N846" s="1"/>
      <c r="O846" s="1"/>
      <c r="P846" s="1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</row>
    <row r="847" spans="13:40" x14ac:dyDescent="0.25">
      <c r="M847"/>
      <c r="N847" s="1"/>
      <c r="O847" s="1"/>
      <c r="P847" s="1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</row>
    <row r="848" spans="13:40" x14ac:dyDescent="0.25">
      <c r="M848"/>
      <c r="N848" s="1"/>
      <c r="O848" s="1"/>
      <c r="P848" s="1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</row>
    <row r="849" spans="13:40" x14ac:dyDescent="0.25">
      <c r="M849"/>
      <c r="N849" s="1"/>
      <c r="O849" s="1"/>
      <c r="P849" s="1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</row>
    <row r="850" spans="13:40" x14ac:dyDescent="0.25">
      <c r="M850"/>
      <c r="N850" s="1"/>
      <c r="O850" s="1"/>
      <c r="P850" s="1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</row>
  </sheetData>
  <mergeCells count="23">
    <mergeCell ref="A6:A7"/>
    <mergeCell ref="A9:A10"/>
    <mergeCell ref="F16:F18"/>
    <mergeCell ref="G16:G18"/>
    <mergeCell ref="B1:I1"/>
    <mergeCell ref="E3:G3"/>
    <mergeCell ref="K4:K5"/>
    <mergeCell ref="L4:L5"/>
    <mergeCell ref="N4:N5"/>
    <mergeCell ref="I3:L3"/>
    <mergeCell ref="N6:N8"/>
    <mergeCell ref="O6:Q8"/>
    <mergeCell ref="N2:Q2"/>
    <mergeCell ref="B13:B14"/>
    <mergeCell ref="D13:D14"/>
    <mergeCell ref="E14:E15"/>
    <mergeCell ref="I13:J16"/>
    <mergeCell ref="B4:D4"/>
    <mergeCell ref="O4:Q5"/>
    <mergeCell ref="C14:C15"/>
    <mergeCell ref="K13:L16"/>
    <mergeCell ref="B6:D7"/>
    <mergeCell ref="B9:D10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Sheet1!$A$2:$A$17</xm:f>
          </x14:formula1>
          <xm:sqref>C18 E18</xm:sqref>
        </x14:dataValidation>
        <x14:dataValidation type="list" allowBlank="1" showInputMessage="1" showErrorMessage="1">
          <x14:formula1>
            <xm:f>Sheet1!$C$2:$C$4</xm:f>
          </x14:formula1>
          <xm:sqref>O13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:D4"/>
    </sheetView>
  </sheetViews>
  <sheetFormatPr baseColWidth="10" defaultRowHeight="15" x14ac:dyDescent="0.25"/>
  <cols>
    <col min="1" max="1" width="24" customWidth="1"/>
  </cols>
  <sheetData>
    <row r="1" spans="1:3" x14ac:dyDescent="0.25">
      <c r="A1" t="s">
        <v>123</v>
      </c>
    </row>
    <row r="2" spans="1:3" ht="16" x14ac:dyDescent="0.25">
      <c r="A2" t="s">
        <v>123</v>
      </c>
      <c r="C2" s="2" t="s">
        <v>144</v>
      </c>
    </row>
    <row r="3" spans="1:3" ht="16" x14ac:dyDescent="0.25">
      <c r="C3" s="2" t="s">
        <v>33</v>
      </c>
    </row>
    <row r="4" spans="1:3" ht="16" x14ac:dyDescent="0.25">
      <c r="A4" t="s">
        <v>124</v>
      </c>
      <c r="C4" s="2" t="s">
        <v>29</v>
      </c>
    </row>
    <row r="5" spans="1:3" x14ac:dyDescent="0.25">
      <c r="A5" t="s">
        <v>125</v>
      </c>
    </row>
    <row r="6" spans="1:3" x14ac:dyDescent="0.25">
      <c r="A6" t="s">
        <v>126</v>
      </c>
    </row>
    <row r="7" spans="1:3" x14ac:dyDescent="0.25">
      <c r="A7" t="s">
        <v>127</v>
      </c>
    </row>
    <row r="8" spans="1:3" x14ac:dyDescent="0.25">
      <c r="A8" t="s">
        <v>128</v>
      </c>
    </row>
    <row r="9" spans="1:3" x14ac:dyDescent="0.25">
      <c r="A9" t="s">
        <v>129</v>
      </c>
    </row>
    <row r="10" spans="1:3" x14ac:dyDescent="0.25">
      <c r="A10" t="s">
        <v>130</v>
      </c>
    </row>
    <row r="11" spans="1:3" x14ac:dyDescent="0.25">
      <c r="A11" t="s">
        <v>131</v>
      </c>
    </row>
    <row r="12" spans="1:3" x14ac:dyDescent="0.25">
      <c r="A12" t="s">
        <v>132</v>
      </c>
    </row>
    <row r="13" spans="1:3" x14ac:dyDescent="0.25">
      <c r="A13" t="s">
        <v>133</v>
      </c>
    </row>
    <row r="14" spans="1:3" x14ac:dyDescent="0.25">
      <c r="A14" t="s">
        <v>134</v>
      </c>
    </row>
    <row r="15" spans="1:3" x14ac:dyDescent="0.25">
      <c r="A15" t="s">
        <v>135</v>
      </c>
    </row>
    <row r="16" spans="1:3" x14ac:dyDescent="0.25">
      <c r="A16" t="s">
        <v>136</v>
      </c>
    </row>
    <row r="17" spans="1:1" x14ac:dyDescent="0.25">
      <c r="A17" t="s">
        <v>137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Single Sample Test</vt:lpstr>
      <vt:lpstr>Paired sampling</vt:lpstr>
      <vt:lpstr>Unpaired sampling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</dc:creator>
  <cp:lastModifiedBy>VT</cp:lastModifiedBy>
  <dcterms:created xsi:type="dcterms:W3CDTF">2016-10-27T20:20:52Z</dcterms:created>
  <dcterms:modified xsi:type="dcterms:W3CDTF">2017-01-20T04:07:07Z</dcterms:modified>
</cp:coreProperties>
</file>