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VKT/Google Drive/2015_IDB D/Project management - IDB_WV/2015_Module Developement/CBA and ER Tools/"/>
    </mc:Choice>
  </mc:AlternateContent>
  <bookViews>
    <workbookView xWindow="2720" yWindow="460" windowWidth="22880" windowHeight="15540" tabRatio="500" activeTab="1"/>
  </bookViews>
  <sheets>
    <sheet name="Read me" sheetId="2" r:id="rId1"/>
    <sheet name="Paired sampling" sheetId="5" r:id="rId2"/>
    <sheet name="Unpaired sampling" sheetId="7" r:id="rId3"/>
    <sheet name="Sheet1" sheetId="8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13" i="7" l="1"/>
  <c r="AD17" i="7"/>
  <c r="AB17" i="7"/>
  <c r="AC17" i="7"/>
  <c r="AA17" i="7"/>
  <c r="P5" i="7"/>
  <c r="P8" i="7"/>
  <c r="P9" i="7"/>
  <c r="P10" i="7"/>
  <c r="P11" i="7"/>
  <c r="P12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AA6" i="7"/>
  <c r="AA7" i="7"/>
  <c r="AA10" i="7"/>
  <c r="AA11" i="7"/>
  <c r="AA13" i="7"/>
  <c r="AA12" i="7"/>
  <c r="AA16" i="7"/>
  <c r="V17" i="5"/>
  <c r="AB12" i="7"/>
  <c r="AC12" i="7"/>
  <c r="AD12" i="7"/>
  <c r="AD16" i="7"/>
  <c r="AD6" i="7"/>
  <c r="AB6" i="7"/>
  <c r="AC6" i="7"/>
  <c r="AD10" i="7"/>
  <c r="AD11" i="7"/>
  <c r="AC10" i="7"/>
  <c r="AB8" i="7"/>
  <c r="AB10" i="7"/>
  <c r="AB11" i="7"/>
  <c r="Q5" i="7"/>
  <c r="Q19" i="7"/>
  <c r="Q8" i="7"/>
  <c r="Q9" i="7"/>
  <c r="Q10" i="7"/>
  <c r="Q11" i="7"/>
  <c r="Q12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AB7" i="7"/>
  <c r="M5" i="7"/>
  <c r="M19" i="7"/>
  <c r="M8" i="7"/>
  <c r="M9" i="7"/>
  <c r="M10" i="7"/>
  <c r="M11" i="7"/>
  <c r="M12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X6" i="7"/>
  <c r="X7" i="7"/>
  <c r="Z6" i="7"/>
  <c r="L5" i="7"/>
  <c r="Y6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8" i="7"/>
  <c r="L9" i="7"/>
  <c r="L10" i="7"/>
  <c r="L11" i="7"/>
  <c r="L12" i="7"/>
  <c r="W6" i="7"/>
  <c r="W7" i="7"/>
  <c r="AA8" i="7"/>
  <c r="W8" i="7"/>
  <c r="M19" i="5"/>
  <c r="AD5" i="7"/>
  <c r="AB5" i="7"/>
  <c r="AC5" i="7"/>
  <c r="AA5" i="7"/>
  <c r="Z5" i="7"/>
  <c r="X5" i="7"/>
  <c r="Y5" i="7"/>
  <c r="W5" i="7"/>
  <c r="Q4" i="7"/>
  <c r="R4" i="7"/>
  <c r="S4" i="7"/>
  <c r="P4" i="7"/>
  <c r="N17" i="7"/>
  <c r="N4" i="7"/>
  <c r="O17" i="7"/>
  <c r="O4" i="7"/>
  <c r="M17" i="7"/>
  <c r="M4" i="7"/>
  <c r="L17" i="7"/>
  <c r="L4" i="7"/>
  <c r="O8" i="7"/>
  <c r="O9" i="7"/>
  <c r="O10" i="7"/>
  <c r="O11" i="7"/>
  <c r="O12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Z7" i="7"/>
  <c r="S19" i="7"/>
  <c r="S20" i="7"/>
  <c r="S21" i="7"/>
  <c r="S22" i="7"/>
  <c r="S23" i="7"/>
  <c r="S24" i="7"/>
  <c r="S8" i="7"/>
  <c r="S9" i="7"/>
  <c r="S10" i="7"/>
  <c r="S11" i="7"/>
  <c r="S12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AD7" i="7"/>
  <c r="AD13" i="7"/>
  <c r="N8" i="7"/>
  <c r="N9" i="7"/>
  <c r="N10" i="7"/>
  <c r="N11" i="7"/>
  <c r="N12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Y7" i="7"/>
  <c r="R19" i="7"/>
  <c r="R20" i="7"/>
  <c r="R21" i="7"/>
  <c r="R22" i="7"/>
  <c r="R23" i="7"/>
  <c r="R8" i="7"/>
  <c r="R9" i="7"/>
  <c r="R10" i="7"/>
  <c r="R11" i="7"/>
  <c r="R12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53" i="7"/>
  <c r="R54" i="7"/>
  <c r="R55" i="7"/>
  <c r="R56" i="7"/>
  <c r="R57" i="7"/>
  <c r="R58" i="7"/>
  <c r="AC7" i="7"/>
  <c r="AC11" i="7"/>
  <c r="AB13" i="7"/>
  <c r="V9" i="5"/>
  <c r="AD8" i="7"/>
  <c r="AC8" i="7"/>
  <c r="Z8" i="7"/>
  <c r="Y8" i="7"/>
  <c r="X8" i="7"/>
  <c r="W7" i="5"/>
  <c r="M8" i="5"/>
  <c r="M9" i="5"/>
  <c r="M10" i="5"/>
  <c r="M11" i="5"/>
  <c r="M12" i="5"/>
  <c r="Q19" i="5"/>
  <c r="Q20" i="5"/>
  <c r="Q21" i="5"/>
  <c r="Q22" i="5"/>
  <c r="Q23" i="5"/>
  <c r="Q24" i="5"/>
  <c r="Q25" i="5"/>
  <c r="Q26" i="5"/>
  <c r="Q27" i="5"/>
  <c r="Q28" i="5"/>
  <c r="Q29" i="5"/>
  <c r="X7" i="5"/>
  <c r="N19" i="5"/>
  <c r="R19" i="5"/>
  <c r="N20" i="5"/>
  <c r="N21" i="5"/>
  <c r="N22" i="5"/>
  <c r="N23" i="5"/>
  <c r="N24" i="5"/>
  <c r="N25" i="5"/>
  <c r="N26" i="5"/>
  <c r="N27" i="5"/>
  <c r="N28" i="5"/>
  <c r="N29" i="5"/>
  <c r="N8" i="5"/>
  <c r="N9" i="5"/>
  <c r="N10" i="5"/>
  <c r="N11" i="5"/>
  <c r="N12" i="5"/>
  <c r="R20" i="5"/>
  <c r="R21" i="5"/>
  <c r="R22" i="5"/>
  <c r="R23" i="5"/>
  <c r="R24" i="5"/>
  <c r="R25" i="5"/>
  <c r="R26" i="5"/>
  <c r="R27" i="5"/>
  <c r="R28" i="5"/>
  <c r="R29" i="5"/>
  <c r="M20" i="5"/>
  <c r="M21" i="5"/>
  <c r="M22" i="5"/>
  <c r="M23" i="5"/>
  <c r="M24" i="5"/>
  <c r="M25" i="5"/>
  <c r="M26" i="5"/>
  <c r="M27" i="5"/>
  <c r="M28" i="5"/>
  <c r="M29" i="5"/>
  <c r="L19" i="5"/>
  <c r="L20" i="5"/>
  <c r="L21" i="5"/>
  <c r="L22" i="5"/>
  <c r="L23" i="5"/>
  <c r="L24" i="5"/>
  <c r="L25" i="5"/>
  <c r="L26" i="5"/>
  <c r="L27" i="5"/>
  <c r="L28" i="5"/>
  <c r="L29" i="5"/>
  <c r="L8" i="5"/>
  <c r="L9" i="5"/>
  <c r="L10" i="5"/>
  <c r="L11" i="5"/>
  <c r="L12" i="5"/>
  <c r="P19" i="5"/>
  <c r="P20" i="5"/>
  <c r="P21" i="5"/>
  <c r="P22" i="5"/>
  <c r="P23" i="5"/>
  <c r="P24" i="5"/>
  <c r="P25" i="5"/>
  <c r="P26" i="5"/>
  <c r="P27" i="5"/>
  <c r="P28" i="5"/>
  <c r="P29" i="5"/>
  <c r="K19" i="5"/>
  <c r="K20" i="5"/>
  <c r="K21" i="5"/>
  <c r="K22" i="5"/>
  <c r="K23" i="5"/>
  <c r="K24" i="5"/>
  <c r="K25" i="5"/>
  <c r="K26" i="5"/>
  <c r="K27" i="5"/>
  <c r="K28" i="5"/>
  <c r="K29" i="5"/>
  <c r="K8" i="5"/>
  <c r="K9" i="5"/>
  <c r="K10" i="5"/>
  <c r="K11" i="5"/>
  <c r="K12" i="5"/>
  <c r="O19" i="5"/>
  <c r="O20" i="5"/>
  <c r="O21" i="5"/>
  <c r="O22" i="5"/>
  <c r="O23" i="5"/>
  <c r="O24" i="5"/>
  <c r="O25" i="5"/>
  <c r="O26" i="5"/>
  <c r="O27" i="5"/>
  <c r="O28" i="5"/>
  <c r="O29" i="5"/>
  <c r="Y7" i="5"/>
  <c r="Y8" i="5"/>
  <c r="Y9" i="5"/>
  <c r="Y6" i="5"/>
  <c r="Y10" i="5"/>
  <c r="Y11" i="5"/>
  <c r="Y16" i="5"/>
  <c r="Y17" i="5"/>
  <c r="X6" i="5"/>
  <c r="X8" i="5"/>
  <c r="X9" i="5"/>
  <c r="X10" i="5"/>
  <c r="X11" i="5"/>
  <c r="X16" i="5"/>
  <c r="X17" i="5"/>
  <c r="W8" i="5"/>
  <c r="W9" i="5"/>
  <c r="W6" i="5"/>
  <c r="W10" i="5"/>
  <c r="W11" i="5"/>
  <c r="W16" i="5"/>
  <c r="W17" i="5"/>
  <c r="V7" i="5"/>
  <c r="V8" i="5"/>
  <c r="V6" i="5"/>
  <c r="V10" i="5"/>
  <c r="V11" i="5"/>
  <c r="V16" i="5"/>
  <c r="H17" i="7"/>
  <c r="P17" i="7"/>
  <c r="AG12" i="7"/>
  <c r="I17" i="7"/>
  <c r="Q17" i="7"/>
  <c r="AG13" i="7"/>
  <c r="K17" i="7"/>
  <c r="J17" i="7"/>
  <c r="AC16" i="7"/>
  <c r="AB16" i="7"/>
  <c r="AC13" i="7"/>
  <c r="R17" i="7"/>
  <c r="S17" i="7"/>
  <c r="K17" i="5"/>
  <c r="R17" i="5"/>
  <c r="Q17" i="5"/>
  <c r="P17" i="5"/>
  <c r="O17" i="5"/>
  <c r="N17" i="5"/>
  <c r="M17" i="5"/>
  <c r="L17" i="5"/>
  <c r="N5" i="7"/>
  <c r="O5" i="7"/>
  <c r="L6" i="7"/>
  <c r="M6" i="7"/>
  <c r="N6" i="7"/>
  <c r="O6" i="7"/>
  <c r="L7" i="7"/>
  <c r="M7" i="7"/>
  <c r="N7" i="7"/>
  <c r="O7" i="7"/>
  <c r="K4" i="5"/>
  <c r="AI15" i="7"/>
  <c r="AI14" i="7"/>
  <c r="AI12" i="7"/>
  <c r="AG15" i="7"/>
  <c r="AG14" i="7"/>
  <c r="S5" i="7"/>
  <c r="S6" i="7"/>
  <c r="S7" i="7"/>
  <c r="R5" i="7"/>
  <c r="R6" i="7"/>
  <c r="R7" i="7"/>
  <c r="Q6" i="7"/>
  <c r="Q7" i="7"/>
  <c r="P6" i="7"/>
  <c r="V12" i="5"/>
  <c r="X12" i="5"/>
  <c r="Y12" i="5"/>
  <c r="W12" i="5"/>
  <c r="N5" i="5"/>
  <c r="K5" i="5"/>
  <c r="AD11" i="5"/>
  <c r="M5" i="5"/>
  <c r="M6" i="5"/>
  <c r="M7" i="5"/>
  <c r="AD13" i="5"/>
  <c r="AD12" i="5"/>
  <c r="N4" i="5"/>
  <c r="Y5" i="5"/>
  <c r="AB13" i="5"/>
  <c r="M4" i="5"/>
  <c r="X5" i="5"/>
  <c r="AB12" i="5"/>
  <c r="L4" i="5"/>
  <c r="W5" i="5"/>
  <c r="AB11" i="5"/>
  <c r="V5" i="5"/>
  <c r="AB10" i="5"/>
  <c r="L6" i="5"/>
  <c r="L5" i="5"/>
  <c r="L7" i="5"/>
  <c r="N6" i="5"/>
  <c r="N7" i="5"/>
  <c r="P7" i="7"/>
  <c r="K6" i="5"/>
  <c r="K7" i="5"/>
  <c r="AD10" i="5"/>
</calcChain>
</file>

<file path=xl/sharedStrings.xml><?xml version="1.0" encoding="utf-8"?>
<sst xmlns="http://schemas.openxmlformats.org/spreadsheetml/2006/main" count="276" uniqueCount="196">
  <si>
    <t>Mean</t>
  </si>
  <si>
    <t>Upper Quartile</t>
  </si>
  <si>
    <t>Lower Quartile</t>
  </si>
  <si>
    <t>Interquartile Range</t>
  </si>
  <si>
    <t>Outlier Threshold (Upper)</t>
  </si>
  <si>
    <t>Outlier Threshold (Lower)</t>
  </si>
  <si>
    <t>COV</t>
  </si>
  <si>
    <t>Does the result satisfy the 90/30 rule?</t>
  </si>
  <si>
    <t>What is the precision attained?</t>
  </si>
  <si>
    <t>Standard Deviation</t>
  </si>
  <si>
    <t>Standard error</t>
  </si>
  <si>
    <t>Sample Mean</t>
  </si>
  <si>
    <t xml:space="preserve">Outlier removal </t>
  </si>
  <si>
    <t>Outlier Identification</t>
  </si>
  <si>
    <t>XX1</t>
  </si>
  <si>
    <t>XX2</t>
  </si>
  <si>
    <t>XX3</t>
  </si>
  <si>
    <t>XX4</t>
  </si>
  <si>
    <t>XX5</t>
  </si>
  <si>
    <t>kg/per capita/day</t>
  </si>
  <si>
    <t>A</t>
  </si>
  <si>
    <t>B</t>
  </si>
  <si>
    <t>XX7</t>
  </si>
  <si>
    <t>XX8</t>
  </si>
  <si>
    <t>Lower bound</t>
  </si>
  <si>
    <t>Sample Size (valid count)</t>
  </si>
  <si>
    <t>Step -3 Result</t>
  </si>
  <si>
    <t>ton/hh/year</t>
  </si>
  <si>
    <t>Mean value</t>
  </si>
  <si>
    <t xml:space="preserve">Enter the Household ID from the KPT field data sheet. </t>
  </si>
  <si>
    <t>Substep 1.1</t>
  </si>
  <si>
    <t>Substep 1.2</t>
  </si>
  <si>
    <t>Substep 1.3</t>
  </si>
  <si>
    <t>No action required.</t>
  </si>
  <si>
    <t xml:space="preserve">Result </t>
  </si>
  <si>
    <t>Select the applicable option from drop down list for fuel consumption value as determined in step-2.</t>
  </si>
  <si>
    <t xml:space="preserve">Step -1 </t>
  </si>
  <si>
    <t>Step -2</t>
  </si>
  <si>
    <t>Baseline fuel conusumption</t>
  </si>
  <si>
    <t>Fuel saving</t>
  </si>
  <si>
    <t>Substep 1.4</t>
  </si>
  <si>
    <t>XX6</t>
  </si>
  <si>
    <t>XX9</t>
  </si>
  <si>
    <t>XX10</t>
  </si>
  <si>
    <t>XX11</t>
  </si>
  <si>
    <t>XX12</t>
  </si>
  <si>
    <t>XX13</t>
  </si>
  <si>
    <t>XX14</t>
  </si>
  <si>
    <t>XX15</t>
  </si>
  <si>
    <t>XX16</t>
  </si>
  <si>
    <t>XX17</t>
  </si>
  <si>
    <t>XX18</t>
  </si>
  <si>
    <t>XX19</t>
  </si>
  <si>
    <t>XX20</t>
  </si>
  <si>
    <t xml:space="preserve">Enter the Household ID from the baseline KPT field data sheet. </t>
  </si>
  <si>
    <t>Enter the baseline fuel consumption value from baseline KPT field data sheet. Please make sure that the values entered are in "kg/per capita per day".</t>
  </si>
  <si>
    <t xml:space="preserve">Enter the Household ID from the project KPT field data sheet. </t>
  </si>
  <si>
    <t>Substep 1.5</t>
  </si>
  <si>
    <t>Enter the project fuel consumption value from project KPT field data sheet. Please make sure that the values entered are in "kg/per capita per day".</t>
  </si>
  <si>
    <t>PX1</t>
  </si>
  <si>
    <t>PX2</t>
  </si>
  <si>
    <t>PX3</t>
  </si>
  <si>
    <t>PX4</t>
  </si>
  <si>
    <t>PX5</t>
  </si>
  <si>
    <t>PX6</t>
  </si>
  <si>
    <t>PX7</t>
  </si>
  <si>
    <t>PX8</t>
  </si>
  <si>
    <t>PX9</t>
  </si>
  <si>
    <t>PX10</t>
  </si>
  <si>
    <t>PX11</t>
  </si>
  <si>
    <t>PX12</t>
  </si>
  <si>
    <t>PX13</t>
  </si>
  <si>
    <t>PX14</t>
  </si>
  <si>
    <t>PX15</t>
  </si>
  <si>
    <t>PX16</t>
  </si>
  <si>
    <t>PX17</t>
  </si>
  <si>
    <t>PX18</t>
  </si>
  <si>
    <t>PX19</t>
  </si>
  <si>
    <t>PX20</t>
  </si>
  <si>
    <t>PX21</t>
  </si>
  <si>
    <t>PX22</t>
  </si>
  <si>
    <t>90/30 assessment</t>
  </si>
  <si>
    <t xml:space="preserve">Baseline Fuel consumption </t>
  </si>
  <si>
    <t xml:space="preserve">Project fuel consumption </t>
  </si>
  <si>
    <t>XX21</t>
  </si>
  <si>
    <t>XX22</t>
  </si>
  <si>
    <t>XX23</t>
  </si>
  <si>
    <t>XX24</t>
  </si>
  <si>
    <t>XX25</t>
  </si>
  <si>
    <t>XX26</t>
  </si>
  <si>
    <t>XX27</t>
  </si>
  <si>
    <t>XX28</t>
  </si>
  <si>
    <t>XX29</t>
  </si>
  <si>
    <t>XX30</t>
  </si>
  <si>
    <t>XX31</t>
  </si>
  <si>
    <t>XX32</t>
  </si>
  <si>
    <t>XX33</t>
  </si>
  <si>
    <t>XX34</t>
  </si>
  <si>
    <t>XX35</t>
  </si>
  <si>
    <t>XX36</t>
  </si>
  <si>
    <t>XX37</t>
  </si>
  <si>
    <t>XX38</t>
  </si>
  <si>
    <t>XX39</t>
  </si>
  <si>
    <t>XX40</t>
  </si>
  <si>
    <t>PX23</t>
  </si>
  <si>
    <t>PX24</t>
  </si>
  <si>
    <t>PX25</t>
  </si>
  <si>
    <t>PX26</t>
  </si>
  <si>
    <t>PX27</t>
  </si>
  <si>
    <t>PX28</t>
  </si>
  <si>
    <t>PX29</t>
  </si>
  <si>
    <t>PX30</t>
  </si>
  <si>
    <t>PX31</t>
  </si>
  <si>
    <t>PX32</t>
  </si>
  <si>
    <t xml:space="preserve">Enter the KPT Serial number. The table autoexpands upon entering the serial number. </t>
  </si>
  <si>
    <t xml:space="preserve">Fuel saving </t>
  </si>
  <si>
    <t>Firewood</t>
  </si>
  <si>
    <t>Other 1</t>
  </si>
  <si>
    <t>Other 2</t>
  </si>
  <si>
    <t>Charcoal</t>
  </si>
  <si>
    <t>Coal</t>
  </si>
  <si>
    <t xml:space="preserve">Dung Cake </t>
  </si>
  <si>
    <t xml:space="preserve">Crop residue </t>
  </si>
  <si>
    <t>Biomass pellets</t>
  </si>
  <si>
    <t>Kerosene</t>
  </si>
  <si>
    <t>Biogas</t>
  </si>
  <si>
    <t>LPG</t>
  </si>
  <si>
    <t xml:space="preserve">Electricity </t>
  </si>
  <si>
    <t>Ethanol/Alcohol</t>
  </si>
  <si>
    <t>Ethanol Gel</t>
  </si>
  <si>
    <t>Fuel type</t>
  </si>
  <si>
    <t>D2</t>
  </si>
  <si>
    <t>E2</t>
  </si>
  <si>
    <t>F2</t>
  </si>
  <si>
    <t>Select fuel type</t>
  </si>
  <si>
    <t>C4</t>
  </si>
  <si>
    <t>C1</t>
  </si>
  <si>
    <t>C2</t>
  </si>
  <si>
    <t>C3</t>
  </si>
  <si>
    <t>D1</t>
  </si>
  <si>
    <t>D3</t>
  </si>
  <si>
    <t>D4</t>
  </si>
  <si>
    <t>E1</t>
  </si>
  <si>
    <t>E3</t>
  </si>
  <si>
    <t>E4</t>
  </si>
  <si>
    <t>F1</t>
  </si>
  <si>
    <t>F3</t>
  </si>
  <si>
    <t>F4</t>
  </si>
  <si>
    <t>Select the baseline fuel type and enter baseline fuel consumption value from KPT field data sheet. Please make sure that the values entered are in "fuel consumption/per capita per day".</t>
  </si>
  <si>
    <t>Select the project fuel type and enter project fuel consumption value from KPT field data sheet. Please make sure that the values entered are in "fuel consumption/per capita per day".</t>
  </si>
  <si>
    <t>XX0</t>
  </si>
  <si>
    <t>BF1</t>
  </si>
  <si>
    <t>BF2</t>
  </si>
  <si>
    <t>BF3</t>
  </si>
  <si>
    <t>BF4</t>
  </si>
  <si>
    <t>PF1</t>
  </si>
  <si>
    <t>PF2</t>
  </si>
  <si>
    <t>PF3</t>
  </si>
  <si>
    <t>PF4</t>
  </si>
  <si>
    <t>BFO1</t>
  </si>
  <si>
    <t>BFO2</t>
  </si>
  <si>
    <t>BFO3</t>
  </si>
  <si>
    <t>BFO4</t>
  </si>
  <si>
    <t>PF</t>
  </si>
  <si>
    <t>PFO1</t>
  </si>
  <si>
    <t>PFO2</t>
  </si>
  <si>
    <t>PFO3</t>
  </si>
  <si>
    <t>PFO4</t>
  </si>
  <si>
    <t>Outlier identification</t>
  </si>
  <si>
    <t>No action is required.</t>
  </si>
  <si>
    <t>Unit</t>
  </si>
  <si>
    <t xml:space="preserve">Outliers identification - baseline  </t>
  </si>
  <si>
    <t>Outliers identification - project</t>
  </si>
  <si>
    <t xml:space="preserve">Enter the baseline KPT Serial number. The table autoexpands upon entering the serial number. </t>
  </si>
  <si>
    <t xml:space="preserve">Outlier identification - Baseline </t>
  </si>
  <si>
    <t>Outlier identification - project</t>
  </si>
  <si>
    <t>Objective</t>
  </si>
  <si>
    <t>Action</t>
  </si>
  <si>
    <t>Background Assessment</t>
  </si>
  <si>
    <t xml:space="preserve">Source of information </t>
  </si>
  <si>
    <t xml:space="preserve">Outlier Identification </t>
  </si>
  <si>
    <t>90/10 or 90/30 assesment</t>
  </si>
  <si>
    <t>Step -3</t>
  </si>
  <si>
    <t>Result</t>
  </si>
  <si>
    <t xml:space="preserve">Terminology </t>
  </si>
  <si>
    <t>Step 1.1</t>
  </si>
  <si>
    <t>Step 1.2</t>
  </si>
  <si>
    <t>Step 1.3</t>
  </si>
  <si>
    <t>Step 1.4</t>
  </si>
  <si>
    <t xml:space="preserve">Limitation </t>
  </si>
  <si>
    <t>Step 3.1</t>
  </si>
  <si>
    <t>Step 3.2</t>
  </si>
  <si>
    <t>Select option</t>
  </si>
  <si>
    <t xml:space="preserve">Enter the average family size (adult equivalent) from KPT field data sheet. </t>
  </si>
  <si>
    <t xml:space="preserve">Fuel saving/ Fuel consumption </t>
  </si>
  <si>
    <t>User shall only use blue shaded cells for inout, DO NOT CHANGE ANY OTHER CELL VALUE or FORMULA.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</si>
</sst>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1" x14ac:knownFonts="1">
    <font>
      <sz val="10"/>
      <color theme="1"/>
      <name val="Avenir-Book"/>
      <family val="2"/>
    </font>
    <font>
      <sz val="10"/>
      <color theme="1"/>
      <name val="Avenir-Book"/>
      <family val="2"/>
    </font>
    <font>
      <sz val="11"/>
      <color theme="1"/>
      <name val="Avenir-Book"/>
      <family val="2"/>
    </font>
    <font>
      <b/>
      <sz val="11"/>
      <color theme="1"/>
      <name val="Avenir-Book"/>
      <family val="2"/>
    </font>
    <font>
      <sz val="11"/>
      <color rgb="FFC00000"/>
      <name val="Avenir-Book"/>
      <family val="2"/>
    </font>
    <font>
      <b/>
      <sz val="11"/>
      <color theme="0"/>
      <name val="Avenir-Book"/>
      <family val="2"/>
    </font>
    <font>
      <u/>
      <sz val="10"/>
      <color theme="10"/>
      <name val="Avenir-Book"/>
      <family val="2"/>
    </font>
    <font>
      <u/>
      <sz val="10"/>
      <color theme="11"/>
      <name val="Avenir-Book"/>
      <family val="2"/>
    </font>
    <font>
      <i/>
      <sz val="11"/>
      <color theme="1"/>
      <name val="Avenir-Book"/>
    </font>
    <font>
      <i/>
      <sz val="11"/>
      <color rgb="FFC00000"/>
      <name val="Avenir-Book"/>
    </font>
    <font>
      <b/>
      <sz val="12"/>
      <color theme="0"/>
      <name val="Avenir-Book"/>
      <family val="2"/>
    </font>
    <font>
      <sz val="12"/>
      <color theme="0"/>
      <name val="Avenir-Book"/>
    </font>
    <font>
      <sz val="11"/>
      <color theme="0"/>
      <name val="Avenir-Book"/>
      <family val="2"/>
    </font>
    <font>
      <sz val="11"/>
      <color rgb="FF000000"/>
      <name val="Calibri"/>
    </font>
    <font>
      <sz val="11"/>
      <color theme="1"/>
      <name val="Calibri"/>
    </font>
    <font>
      <sz val="10"/>
      <color theme="1"/>
      <name val="Avenir Book"/>
    </font>
    <font>
      <i/>
      <sz val="10"/>
      <color theme="1"/>
      <name val="Avenir Book"/>
    </font>
    <font>
      <i/>
      <sz val="11"/>
      <color rgb="FFFF0000"/>
      <name val="Avenir-Book"/>
    </font>
    <font>
      <b/>
      <sz val="12"/>
      <color theme="1"/>
      <name val="Avenir-Book"/>
      <family val="2"/>
    </font>
    <font>
      <b/>
      <sz val="11"/>
      <color rgb="FFFF0000"/>
      <name val="Avenir-Book"/>
      <family val="2"/>
    </font>
    <font>
      <sz val="12"/>
      <color theme="1"/>
      <name val="Avenir-Book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 style="thin">
        <color auto="1"/>
      </top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 style="hair">
        <color theme="3"/>
      </left>
      <right style="thin">
        <color theme="3"/>
      </right>
      <top style="thin">
        <color theme="3"/>
      </top>
      <bottom style="hair">
        <color theme="3"/>
      </bottom>
      <diagonal/>
    </border>
    <border>
      <left style="thin">
        <color theme="3"/>
      </left>
      <right style="hair">
        <color theme="3"/>
      </right>
      <top style="thin">
        <color theme="3"/>
      </top>
      <bottom style="hair">
        <color theme="3"/>
      </bottom>
      <diagonal/>
    </border>
    <border>
      <left style="hair">
        <color theme="3"/>
      </left>
      <right/>
      <top/>
      <bottom style="hair">
        <color theme="3"/>
      </bottom>
      <diagonal/>
    </border>
    <border>
      <left style="hair">
        <color theme="3"/>
      </left>
      <right style="hair">
        <color theme="3"/>
      </right>
      <top/>
      <bottom style="hair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 style="thin">
        <color auto="1"/>
      </top>
      <bottom style="thin">
        <color auto="1"/>
      </bottom>
      <diagonal/>
    </border>
    <border>
      <left/>
      <right style="thin">
        <color theme="3"/>
      </right>
      <top style="thin">
        <color auto="1"/>
      </top>
      <bottom style="thin">
        <color auto="1"/>
      </bottom>
      <diagonal/>
    </border>
    <border>
      <left style="thin">
        <color theme="3"/>
      </left>
      <right/>
      <top style="thin">
        <color theme="3"/>
      </top>
      <bottom style="thin">
        <color auto="1"/>
      </bottom>
      <diagonal/>
    </border>
    <border>
      <left/>
      <right style="thin">
        <color theme="3"/>
      </right>
      <top style="thin">
        <color theme="3"/>
      </top>
      <bottom style="thin">
        <color auto="1"/>
      </bottom>
      <diagonal/>
    </border>
    <border>
      <left/>
      <right/>
      <top style="thin">
        <color theme="3"/>
      </top>
      <bottom style="thin">
        <color auto="1"/>
      </bottom>
      <diagonal/>
    </border>
    <border>
      <left style="hair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thin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thin">
        <color theme="3"/>
      </left>
      <right style="hair">
        <color theme="3"/>
      </right>
      <top/>
      <bottom style="hair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hair">
        <color theme="3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theme="1"/>
      </top>
      <bottom/>
      <diagonal/>
    </border>
    <border>
      <left style="thin">
        <color auto="1"/>
      </left>
      <right/>
      <top style="thin">
        <color theme="1"/>
      </top>
      <bottom style="thin">
        <color theme="1"/>
      </bottom>
      <diagonal/>
    </border>
    <border>
      <left style="hair">
        <color theme="3"/>
      </left>
      <right style="hair">
        <color theme="3"/>
      </right>
      <top style="thin">
        <color theme="1"/>
      </top>
      <bottom style="thin">
        <color theme="1"/>
      </bottom>
      <diagonal/>
    </border>
    <border>
      <left style="hair">
        <color theme="3"/>
      </left>
      <right/>
      <top style="thin">
        <color theme="1"/>
      </top>
      <bottom style="thin">
        <color theme="1"/>
      </bottom>
      <diagonal/>
    </border>
    <border>
      <left style="thin">
        <color theme="3"/>
      </left>
      <right/>
      <top style="thin">
        <color theme="1"/>
      </top>
      <bottom style="thin">
        <color theme="1"/>
      </bottom>
      <diagonal/>
    </border>
    <border>
      <left/>
      <right style="thin">
        <color theme="3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theme="3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theme="3"/>
      </right>
      <top style="thin">
        <color theme="1"/>
      </top>
      <bottom style="thin">
        <color theme="1"/>
      </bottom>
      <diagonal/>
    </border>
    <border>
      <left style="hair">
        <color theme="3"/>
      </left>
      <right style="hair">
        <color theme="3"/>
      </right>
      <top style="thin">
        <color theme="1"/>
      </top>
      <bottom/>
      <diagonal/>
    </border>
    <border>
      <left style="hair">
        <color theme="3"/>
      </left>
      <right/>
      <top style="thin">
        <color theme="1"/>
      </top>
      <bottom/>
      <diagonal/>
    </border>
    <border>
      <left style="thin">
        <color theme="3"/>
      </left>
      <right/>
      <top style="thin">
        <color theme="1"/>
      </top>
      <bottom/>
      <diagonal/>
    </border>
    <border>
      <left/>
      <right style="thin">
        <color theme="3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auto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hair">
        <color theme="3"/>
      </right>
      <top style="thin">
        <color theme="3"/>
      </top>
      <bottom style="hair">
        <color theme="3"/>
      </bottom>
      <diagonal/>
    </border>
    <border>
      <left style="thin">
        <color theme="1"/>
      </left>
      <right/>
      <top style="thin">
        <color theme="1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theme="1"/>
      </bottom>
      <diagonal/>
    </border>
    <border>
      <left/>
      <right style="thin">
        <color theme="1"/>
      </right>
      <top style="thin">
        <color auto="1"/>
      </top>
      <bottom style="thin">
        <color theme="1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07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4" borderId="0" xfId="0" applyFont="1" applyFill="1" applyBorder="1"/>
    <xf numFmtId="0" fontId="2" fillId="2" borderId="0" xfId="0" applyFont="1" applyFill="1" applyBorder="1"/>
    <xf numFmtId="0" fontId="8" fillId="2" borderId="5" xfId="0" applyFont="1" applyFill="1" applyBorder="1" applyAlignment="1">
      <alignment vertical="top"/>
    </xf>
    <xf numFmtId="0" fontId="10" fillId="3" borderId="4" xfId="0" applyFont="1" applyFill="1" applyBorder="1"/>
    <xf numFmtId="0" fontId="11" fillId="3" borderId="4" xfId="0" applyFont="1" applyFill="1" applyBorder="1"/>
    <xf numFmtId="0" fontId="11" fillId="3" borderId="2" xfId="0" applyFont="1" applyFill="1" applyBorder="1"/>
    <xf numFmtId="2" fontId="0" fillId="0" borderId="0" xfId="0" applyNumberFormat="1" applyBorder="1" applyAlignment="1">
      <alignment horizontal="center"/>
    </xf>
    <xf numFmtId="0" fontId="8" fillId="2" borderId="2" xfId="0" applyFont="1" applyFill="1" applyBorder="1" applyAlignment="1">
      <alignment vertical="top"/>
    </xf>
    <xf numFmtId="0" fontId="3" fillId="4" borderId="0" xfId="0" applyFont="1" applyFill="1" applyBorder="1" applyAlignment="1">
      <alignment vertical="top"/>
    </xf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2" fontId="2" fillId="4" borderId="0" xfId="0" applyNumberFormat="1" applyFont="1" applyFill="1" applyBorder="1"/>
    <xf numFmtId="0" fontId="0" fillId="0" borderId="0" xfId="0" applyFill="1"/>
    <xf numFmtId="0" fontId="0" fillId="2" borderId="0" xfId="0" applyFont="1" applyFill="1" applyBorder="1"/>
    <xf numFmtId="0" fontId="0" fillId="0" borderId="9" xfId="0" applyBorder="1"/>
    <xf numFmtId="0" fontId="5" fillId="2" borderId="0" xfId="0" applyFont="1" applyFill="1" applyBorder="1" applyAlignment="1">
      <alignment horizontal="center" vertical="top" wrapText="1"/>
    </xf>
    <xf numFmtId="0" fontId="0" fillId="0" borderId="8" xfId="0" applyBorder="1"/>
    <xf numFmtId="0" fontId="0" fillId="2" borderId="0" xfId="0" applyFill="1" applyBorder="1" applyAlignment="1">
      <alignment vertical="top"/>
    </xf>
    <xf numFmtId="2" fontId="2" fillId="2" borderId="9" xfId="0" applyNumberFormat="1" applyFont="1" applyFill="1" applyBorder="1"/>
    <xf numFmtId="2" fontId="8" fillId="2" borderId="9" xfId="0" applyNumberFormat="1" applyFont="1" applyFill="1" applyBorder="1" applyAlignment="1">
      <alignment vertical="top"/>
    </xf>
    <xf numFmtId="1" fontId="8" fillId="2" borderId="9" xfId="0" applyNumberFormat="1" applyFont="1" applyFill="1" applyBorder="1" applyAlignment="1">
      <alignment vertical="top"/>
    </xf>
    <xf numFmtId="9" fontId="8" fillId="2" borderId="9" xfId="1" applyFont="1" applyFill="1" applyBorder="1" applyAlignment="1">
      <alignment vertical="top"/>
    </xf>
    <xf numFmtId="2" fontId="8" fillId="2" borderId="9" xfId="0" applyNumberFormat="1" applyFont="1" applyFill="1" applyBorder="1" applyAlignment="1">
      <alignment horizontal="right" vertical="top"/>
    </xf>
    <xf numFmtId="0" fontId="4" fillId="2" borderId="6" xfId="0" applyFont="1" applyFill="1" applyBorder="1"/>
    <xf numFmtId="0" fontId="4" fillId="2" borderId="8" xfId="0" applyFont="1" applyFill="1" applyBorder="1"/>
    <xf numFmtId="0" fontId="8" fillId="2" borderId="6" xfId="0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8" fillId="2" borderId="9" xfId="0" applyFont="1" applyFill="1" applyBorder="1" applyAlignment="1">
      <alignment vertical="top"/>
    </xf>
    <xf numFmtId="2" fontId="0" fillId="0" borderId="9" xfId="0" applyNumberFormat="1" applyBorder="1" applyAlignment="1">
      <alignment horizontal="center"/>
    </xf>
    <xf numFmtId="2" fontId="2" fillId="2" borderId="9" xfId="0" applyNumberFormat="1" applyFont="1" applyFill="1" applyBorder="1" applyAlignment="1">
      <alignment horizontal="center" vertical="top"/>
    </xf>
    <xf numFmtId="2" fontId="0" fillId="2" borderId="9" xfId="0" applyNumberFormat="1" applyFill="1" applyBorder="1" applyAlignment="1">
      <alignment horizontal="center" vertical="top"/>
    </xf>
    <xf numFmtId="0" fontId="0" fillId="2" borderId="8" xfId="0" applyFont="1" applyFill="1" applyBorder="1"/>
    <xf numFmtId="0" fontId="0" fillId="2" borderId="9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5" xfId="0" applyFill="1" applyBorder="1"/>
    <xf numFmtId="0" fontId="8" fillId="2" borderId="0" xfId="0" applyFont="1" applyFill="1" applyBorder="1" applyAlignment="1">
      <alignment vertical="top"/>
    </xf>
    <xf numFmtId="0" fontId="1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left" vertical="top"/>
    </xf>
    <xf numFmtId="2" fontId="16" fillId="4" borderId="20" xfId="0" applyNumberFormat="1" applyFont="1" applyFill="1" applyBorder="1" applyAlignment="1" applyProtection="1">
      <alignment vertical="top"/>
      <protection locked="0"/>
    </xf>
    <xf numFmtId="0" fontId="3" fillId="4" borderId="22" xfId="0" applyFont="1" applyFill="1" applyBorder="1"/>
    <xf numFmtId="0" fontId="0" fillId="2" borderId="23" xfId="0" applyFill="1" applyBorder="1" applyAlignment="1">
      <alignment vertical="top"/>
    </xf>
    <xf numFmtId="0" fontId="8" fillId="4" borderId="23" xfId="0" applyFont="1" applyFill="1" applyBorder="1" applyAlignment="1">
      <alignment horizontal="center" vertical="top"/>
    </xf>
    <xf numFmtId="0" fontId="3" fillId="4" borderId="23" xfId="0" applyFont="1" applyFill="1" applyBorder="1"/>
    <xf numFmtId="0" fontId="0" fillId="2" borderId="21" xfId="0" applyFill="1" applyBorder="1" applyAlignment="1">
      <alignment vertical="top"/>
    </xf>
    <xf numFmtId="0" fontId="2" fillId="2" borderId="24" xfId="0" applyFont="1" applyFill="1" applyBorder="1" applyAlignment="1">
      <alignment horizontal="left" vertical="top"/>
    </xf>
    <xf numFmtId="0" fontId="3" fillId="4" borderId="13" xfId="0" applyFont="1" applyFill="1" applyBorder="1"/>
    <xf numFmtId="0" fontId="3" fillId="4" borderId="18" xfId="0" applyFont="1" applyFill="1" applyBorder="1"/>
    <xf numFmtId="2" fontId="16" fillId="4" borderId="32" xfId="0" applyNumberFormat="1" applyFont="1" applyFill="1" applyBorder="1" applyAlignment="1" applyProtection="1">
      <alignment vertical="top"/>
      <protection locked="0"/>
    </xf>
    <xf numFmtId="0" fontId="2" fillId="2" borderId="2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2" fontId="0" fillId="6" borderId="42" xfId="0" applyNumberFormat="1" applyFill="1" applyBorder="1" applyAlignment="1">
      <alignment horizontal="center"/>
    </xf>
    <xf numFmtId="0" fontId="2" fillId="6" borderId="42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/>
    </xf>
    <xf numFmtId="0" fontId="5" fillId="6" borderId="0" xfId="0" applyFont="1" applyFill="1" applyBorder="1" applyAlignment="1">
      <alignment vertical="top"/>
    </xf>
    <xf numFmtId="2" fontId="15" fillId="0" borderId="20" xfId="0" applyNumberFormat="1" applyFont="1" applyFill="1" applyBorder="1" applyAlignment="1">
      <alignment horizontal="center" vertical="top" wrapText="1"/>
    </xf>
    <xf numFmtId="0" fontId="2" fillId="6" borderId="47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vertical="top" wrapText="1"/>
    </xf>
    <xf numFmtId="0" fontId="8" fillId="4" borderId="31" xfId="0" applyFont="1" applyFill="1" applyBorder="1"/>
    <xf numFmtId="2" fontId="8" fillId="4" borderId="31" xfId="0" applyNumberFormat="1" applyFont="1" applyFill="1" applyBorder="1"/>
    <xf numFmtId="2" fontId="8" fillId="4" borderId="40" xfId="0" applyNumberFormat="1" applyFont="1" applyFill="1" applyBorder="1"/>
    <xf numFmtId="0" fontId="2" fillId="6" borderId="43" xfId="0" applyFont="1" applyFill="1" applyBorder="1" applyAlignment="1">
      <alignment horizontal="center"/>
    </xf>
    <xf numFmtId="2" fontId="0" fillId="2" borderId="0" xfId="0" applyNumberFormat="1" applyFont="1" applyFill="1" applyBorder="1"/>
    <xf numFmtId="0" fontId="2" fillId="0" borderId="30" xfId="0" applyFon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2" fillId="0" borderId="28" xfId="0" applyFon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0" fontId="3" fillId="4" borderId="30" xfId="0" applyFont="1" applyFill="1" applyBorder="1"/>
    <xf numFmtId="2" fontId="2" fillId="4" borderId="30" xfId="0" applyNumberFormat="1" applyFont="1" applyFill="1" applyBorder="1"/>
    <xf numFmtId="0" fontId="3" fillId="4" borderId="28" xfId="0" applyFont="1" applyFill="1" applyBorder="1"/>
    <xf numFmtId="2" fontId="2" fillId="4" borderId="28" xfId="0" applyNumberFormat="1" applyFont="1" applyFill="1" applyBorder="1"/>
    <xf numFmtId="2" fontId="2" fillId="0" borderId="28" xfId="0" applyNumberFormat="1" applyFont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0" fontId="8" fillId="2" borderId="49" xfId="0" applyFont="1" applyFill="1" applyBorder="1" applyAlignment="1">
      <alignment vertical="top"/>
    </xf>
    <xf numFmtId="0" fontId="2" fillId="2" borderId="51" xfId="0" applyFont="1" applyFill="1" applyBorder="1"/>
    <xf numFmtId="0" fontId="2" fillId="2" borderId="52" xfId="0" applyFont="1" applyFill="1" applyBorder="1"/>
    <xf numFmtId="0" fontId="8" fillId="2" borderId="29" xfId="0" applyFont="1" applyFill="1" applyBorder="1" applyAlignment="1">
      <alignment vertical="top"/>
    </xf>
    <xf numFmtId="0" fontId="0" fillId="3" borderId="33" xfId="0" applyFill="1" applyBorder="1"/>
    <xf numFmtId="0" fontId="0" fillId="3" borderId="34" xfId="0" applyFill="1" applyBorder="1"/>
    <xf numFmtId="2" fontId="0" fillId="0" borderId="31" xfId="0" applyNumberFormat="1" applyBorder="1" applyAlignment="1">
      <alignment horizontal="center" vertical="top"/>
    </xf>
    <xf numFmtId="164" fontId="8" fillId="2" borderId="31" xfId="0" applyNumberFormat="1" applyFont="1" applyFill="1" applyBorder="1" applyAlignment="1">
      <alignment horizontal="center" vertical="top"/>
    </xf>
    <xf numFmtId="2" fontId="0" fillId="2" borderId="31" xfId="0" applyNumberForma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top"/>
    </xf>
    <xf numFmtId="9" fontId="8" fillId="2" borderId="31" xfId="1" applyFont="1" applyFill="1" applyBorder="1" applyAlignment="1">
      <alignment horizontal="center" vertical="top"/>
    </xf>
    <xf numFmtId="2" fontId="8" fillId="2" borderId="31" xfId="0" applyNumberFormat="1" applyFont="1" applyFill="1" applyBorder="1" applyAlignment="1">
      <alignment horizontal="center" vertical="top"/>
    </xf>
    <xf numFmtId="2" fontId="0" fillId="6" borderId="54" xfId="0" applyNumberFormat="1" applyFill="1" applyBorder="1" applyAlignment="1">
      <alignment horizontal="center"/>
    </xf>
    <xf numFmtId="2" fontId="0" fillId="6" borderId="55" xfId="0" applyNumberFormat="1" applyFill="1" applyBorder="1" applyAlignment="1">
      <alignment horizontal="center"/>
    </xf>
    <xf numFmtId="2" fontId="14" fillId="0" borderId="30" xfId="0" applyNumberFormat="1" applyFont="1" applyFill="1" applyBorder="1" applyAlignment="1">
      <alignment horizontal="center"/>
    </xf>
    <xf numFmtId="0" fontId="2" fillId="6" borderId="56" xfId="0" applyFont="1" applyFill="1" applyBorder="1" applyAlignment="1">
      <alignment horizontal="center"/>
    </xf>
    <xf numFmtId="0" fontId="2" fillId="6" borderId="46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6" borderId="55" xfId="0" applyFont="1" applyFill="1" applyBorder="1" applyAlignment="1">
      <alignment horizontal="center"/>
    </xf>
    <xf numFmtId="0" fontId="2" fillId="6" borderId="54" xfId="0" applyFont="1" applyFill="1" applyBorder="1" applyAlignment="1">
      <alignment horizontal="center"/>
    </xf>
    <xf numFmtId="2" fontId="14" fillId="6" borderId="45" xfId="0" applyNumberFormat="1" applyFont="1" applyFill="1" applyBorder="1" applyAlignment="1">
      <alignment horizontal="center"/>
    </xf>
    <xf numFmtId="2" fontId="14" fillId="6" borderId="57" xfId="0" applyNumberFormat="1" applyFont="1" applyFill="1" applyBorder="1" applyAlignment="1">
      <alignment horizontal="center"/>
    </xf>
    <xf numFmtId="2" fontId="14" fillId="6" borderId="44" xfId="0" applyNumberFormat="1" applyFont="1" applyFill="1" applyBorder="1" applyAlignment="1">
      <alignment horizontal="center"/>
    </xf>
    <xf numFmtId="2" fontId="2" fillId="2" borderId="31" xfId="0" applyNumberFormat="1" applyFont="1" applyFill="1" applyBorder="1" applyAlignment="1">
      <alignment horizontal="left"/>
    </xf>
    <xf numFmtId="2" fontId="0" fillId="2" borderId="31" xfId="0" applyNumberFormat="1" applyFill="1" applyBorder="1" applyAlignment="1">
      <alignment horizontal="left"/>
    </xf>
    <xf numFmtId="0" fontId="8" fillId="2" borderId="51" xfId="0" applyFont="1" applyFill="1" applyBorder="1" applyAlignment="1">
      <alignment vertical="top"/>
    </xf>
    <xf numFmtId="0" fontId="8" fillId="2" borderId="53" xfId="0" applyFont="1" applyFill="1" applyBorder="1" applyAlignment="1">
      <alignment vertical="top"/>
    </xf>
    <xf numFmtId="0" fontId="8" fillId="2" borderId="53" xfId="0" applyFont="1" applyFill="1" applyBorder="1" applyAlignment="1">
      <alignment horizontal="center" vertical="top"/>
    </xf>
    <xf numFmtId="0" fontId="8" fillId="2" borderId="37" xfId="0" applyFont="1" applyFill="1" applyBorder="1" applyAlignment="1">
      <alignment horizontal="center" vertical="top"/>
    </xf>
    <xf numFmtId="0" fontId="8" fillId="2" borderId="38" xfId="0" applyFont="1" applyFill="1" applyBorder="1" applyAlignment="1">
      <alignment horizontal="center" vertical="top"/>
    </xf>
    <xf numFmtId="0" fontId="8" fillId="2" borderId="50" xfId="0" applyFont="1" applyFill="1" applyBorder="1" applyAlignment="1">
      <alignment horizontal="center" vertical="top"/>
    </xf>
    <xf numFmtId="165" fontId="8" fillId="2" borderId="31" xfId="1" applyNumberFormat="1" applyFont="1" applyFill="1" applyBorder="1" applyAlignment="1">
      <alignment horizontal="center" vertical="top"/>
    </xf>
    <xf numFmtId="164" fontId="8" fillId="2" borderId="35" xfId="0" applyNumberFormat="1" applyFont="1" applyFill="1" applyBorder="1" applyAlignment="1">
      <alignment horizontal="center" vertical="top"/>
    </xf>
    <xf numFmtId="2" fontId="0" fillId="0" borderId="40" xfId="0" applyNumberFormat="1" applyBorder="1" applyAlignment="1">
      <alignment horizontal="center" vertical="top"/>
    </xf>
    <xf numFmtId="0" fontId="0" fillId="3" borderId="39" xfId="0" applyFill="1" applyBorder="1" applyAlignment="1">
      <alignment horizontal="center" vertical="top"/>
    </xf>
    <xf numFmtId="164" fontId="8" fillId="2" borderId="9" xfId="0" applyNumberFormat="1" applyFont="1" applyFill="1" applyBorder="1" applyAlignment="1">
      <alignment horizontal="center" vertical="top"/>
    </xf>
    <xf numFmtId="0" fontId="10" fillId="3" borderId="6" xfId="0" applyFont="1" applyFill="1" applyBorder="1"/>
    <xf numFmtId="0" fontId="10" fillId="3" borderId="5" xfId="0" applyFont="1" applyFill="1" applyBorder="1"/>
    <xf numFmtId="0" fontId="10" fillId="3" borderId="8" xfId="0" applyFont="1" applyFill="1" applyBorder="1"/>
    <xf numFmtId="0" fontId="11" fillId="3" borderId="34" xfId="0" applyFont="1" applyFill="1" applyBorder="1" applyAlignment="1">
      <alignment horizontal="center" vertical="top"/>
    </xf>
    <xf numFmtId="0" fontId="11" fillId="3" borderId="35" xfId="0" applyFont="1" applyFill="1" applyBorder="1" applyAlignment="1">
      <alignment horizontal="center" vertical="top"/>
    </xf>
    <xf numFmtId="0" fontId="0" fillId="2" borderId="3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8" fillId="4" borderId="41" xfId="0" applyNumberFormat="1" applyFont="1" applyFill="1" applyBorder="1"/>
    <xf numFmtId="2" fontId="0" fillId="2" borderId="9" xfId="0" applyNumberFormat="1" applyFill="1" applyBorder="1" applyAlignment="1"/>
    <xf numFmtId="2" fontId="0" fillId="2" borderId="9" xfId="0" applyNumberFormat="1" applyFill="1" applyBorder="1"/>
    <xf numFmtId="0" fontId="20" fillId="2" borderId="0" xfId="0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11" fillId="2" borderId="2" xfId="0" applyFont="1" applyFill="1" applyBorder="1"/>
    <xf numFmtId="0" fontId="11" fillId="2" borderId="0" xfId="0" applyFont="1" applyFill="1" applyBorder="1"/>
    <xf numFmtId="0" fontId="10" fillId="2" borderId="0" xfId="0" applyFont="1" applyFill="1" applyBorder="1"/>
    <xf numFmtId="2" fontId="9" fillId="2" borderId="0" xfId="0" applyNumberFormat="1" applyFont="1" applyFill="1" applyBorder="1" applyAlignment="1">
      <alignment vertical="top" wrapText="1"/>
    </xf>
    <xf numFmtId="0" fontId="0" fillId="0" borderId="2" xfId="0" applyBorder="1"/>
    <xf numFmtId="0" fontId="0" fillId="0" borderId="5" xfId="0" applyBorder="1"/>
    <xf numFmtId="2" fontId="17" fillId="2" borderId="9" xfId="0" applyNumberFormat="1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top" wrapText="1"/>
    </xf>
    <xf numFmtId="0" fontId="11" fillId="3" borderId="1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16" fillId="4" borderId="19" xfId="0" applyFont="1" applyFill="1" applyBorder="1" applyAlignment="1">
      <alignment horizontal="left" vertical="top"/>
    </xf>
    <xf numFmtId="0" fontId="16" fillId="4" borderId="18" xfId="0" applyFont="1" applyFill="1" applyBorder="1" applyAlignment="1">
      <alignment horizontal="left" vertical="top"/>
    </xf>
    <xf numFmtId="0" fontId="16" fillId="4" borderId="20" xfId="0" applyFont="1" applyFill="1" applyBorder="1" applyAlignment="1">
      <alignment horizontal="left" vertical="top"/>
    </xf>
    <xf numFmtId="0" fontId="15" fillId="2" borderId="20" xfId="0" applyFont="1" applyFill="1" applyBorder="1" applyAlignment="1">
      <alignment horizontal="center"/>
    </xf>
    <xf numFmtId="0" fontId="15" fillId="0" borderId="20" xfId="0" applyFont="1" applyFill="1" applyBorder="1" applyAlignment="1">
      <alignment horizontal="left" vertical="top" wrapText="1"/>
    </xf>
    <xf numFmtId="0" fontId="0" fillId="2" borderId="24" xfId="0" applyFont="1" applyFill="1" applyBorder="1" applyAlignment="1">
      <alignment horizontal="left" vertical="top"/>
    </xf>
    <xf numFmtId="0" fontId="0" fillId="2" borderId="25" xfId="0" applyFont="1" applyFill="1" applyBorder="1" applyAlignment="1">
      <alignment horizontal="left" vertical="top"/>
    </xf>
    <xf numFmtId="0" fontId="0" fillId="0" borderId="24" xfId="0" applyFont="1" applyBorder="1" applyAlignment="1">
      <alignment horizontal="left" vertical="top"/>
    </xf>
    <xf numFmtId="0" fontId="0" fillId="0" borderId="25" xfId="0" applyFont="1" applyBorder="1" applyAlignment="1">
      <alignment horizontal="left" vertical="top"/>
    </xf>
    <xf numFmtId="0" fontId="18" fillId="0" borderId="36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4" borderId="24" xfId="0" applyFont="1" applyFill="1" applyBorder="1" applyAlignment="1">
      <alignment horizontal="left" vertical="top" wrapText="1"/>
    </xf>
    <xf numFmtId="0" fontId="2" fillId="4" borderId="25" xfId="0" applyFont="1" applyFill="1" applyBorder="1" applyAlignment="1">
      <alignment horizontal="left" vertical="top" wrapText="1"/>
    </xf>
    <xf numFmtId="0" fontId="0" fillId="0" borderId="24" xfId="0" applyFont="1" applyFill="1" applyBorder="1" applyAlignment="1">
      <alignment horizontal="left" vertical="top" wrapText="1"/>
    </xf>
    <xf numFmtId="0" fontId="0" fillId="0" borderId="25" xfId="0" applyFont="1" applyFill="1" applyBorder="1" applyAlignment="1">
      <alignment horizontal="left" vertical="top" wrapText="1"/>
    </xf>
    <xf numFmtId="0" fontId="18" fillId="0" borderId="36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top" wrapText="1"/>
    </xf>
    <xf numFmtId="0" fontId="2" fillId="0" borderId="34" xfId="0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horizontal="center" vertical="top" wrapText="1"/>
    </xf>
    <xf numFmtId="2" fontId="9" fillId="2" borderId="9" xfId="0" applyNumberFormat="1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39" xfId="0" applyFill="1" applyBorder="1" applyAlignment="1">
      <alignment horizontal="center"/>
    </xf>
    <xf numFmtId="0" fontId="2" fillId="4" borderId="5" xfId="0" applyFont="1" applyFill="1" applyBorder="1" applyAlignment="1">
      <alignment horizontal="left" vertical="top" wrapText="1"/>
    </xf>
    <xf numFmtId="0" fontId="8" fillId="4" borderId="31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 wrapText="1"/>
    </xf>
    <xf numFmtId="0" fontId="20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0" fillId="2" borderId="28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6" borderId="48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2" fontId="14" fillId="6" borderId="61" xfId="0" applyNumberFormat="1" applyFont="1" applyFill="1" applyBorder="1" applyAlignment="1">
      <alignment horizontal="center"/>
    </xf>
    <xf numFmtId="2" fontId="14" fillId="6" borderId="62" xfId="0" applyNumberFormat="1" applyFont="1" applyFill="1" applyBorder="1" applyAlignment="1">
      <alignment horizontal="center"/>
    </xf>
    <xf numFmtId="2" fontId="15" fillId="0" borderId="63" xfId="0" applyNumberFormat="1" applyFont="1" applyFill="1" applyBorder="1" applyAlignment="1" applyProtection="1">
      <alignment horizontal="center" vertical="center"/>
      <protection locked="0"/>
    </xf>
    <xf numFmtId="2" fontId="15" fillId="0" borderId="13" xfId="0" applyNumberFormat="1" applyFont="1" applyFill="1" applyBorder="1" applyAlignment="1" applyProtection="1">
      <alignment horizontal="center" vertical="center"/>
      <protection locked="0"/>
    </xf>
    <xf numFmtId="2" fontId="15" fillId="0" borderId="64" xfId="0" applyNumberFormat="1" applyFont="1" applyFill="1" applyBorder="1" applyAlignment="1" applyProtection="1">
      <alignment horizontal="center" vertical="center"/>
      <protection locked="0"/>
    </xf>
    <xf numFmtId="0" fontId="2" fillId="0" borderId="65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12" fillId="6" borderId="61" xfId="0" applyFont="1" applyFill="1" applyBorder="1" applyAlignment="1">
      <alignment horizontal="center"/>
    </xf>
    <xf numFmtId="0" fontId="12" fillId="6" borderId="62" xfId="0" applyFont="1" applyFill="1" applyBorder="1" applyAlignment="1">
      <alignment horizontal="center"/>
    </xf>
    <xf numFmtId="0" fontId="15" fillId="3" borderId="66" xfId="0" applyFont="1" applyFill="1" applyBorder="1" applyAlignment="1">
      <alignment horizontal="center"/>
    </xf>
    <xf numFmtId="0" fontId="15" fillId="3" borderId="65" xfId="0" applyFont="1" applyFill="1" applyBorder="1" applyAlignment="1">
      <alignment horizontal="center"/>
    </xf>
    <xf numFmtId="0" fontId="15" fillId="3" borderId="67" xfId="0" applyFont="1" applyFill="1" applyBorder="1" applyAlignment="1">
      <alignment horizontal="center"/>
    </xf>
    <xf numFmtId="0" fontId="15" fillId="0" borderId="66" xfId="0" applyFont="1" applyBorder="1" applyAlignment="1">
      <alignment horizontal="center"/>
    </xf>
    <xf numFmtId="0" fontId="15" fillId="0" borderId="65" xfId="0" applyFont="1" applyBorder="1" applyAlignment="1">
      <alignment horizontal="center"/>
    </xf>
    <xf numFmtId="0" fontId="2" fillId="6" borderId="61" xfId="0" applyFont="1" applyFill="1" applyBorder="1" applyAlignment="1">
      <alignment horizontal="center" vertical="center"/>
    </xf>
    <xf numFmtId="0" fontId="2" fillId="6" borderId="61" xfId="0" applyFont="1" applyFill="1" applyBorder="1" applyAlignment="1">
      <alignment horizontal="center"/>
    </xf>
    <xf numFmtId="2" fontId="0" fillId="6" borderId="61" xfId="0" applyNumberFormat="1" applyFill="1" applyBorder="1" applyAlignment="1">
      <alignment horizontal="center"/>
    </xf>
    <xf numFmtId="2" fontId="0" fillId="6" borderId="62" xfId="0" applyNumberFormat="1" applyFill="1" applyBorder="1" applyAlignment="1">
      <alignment horizontal="center"/>
    </xf>
    <xf numFmtId="2" fontId="15" fillId="0" borderId="63" xfId="0" applyNumberFormat="1" applyFont="1" applyBorder="1" applyAlignment="1">
      <alignment horizontal="center" vertical="center"/>
    </xf>
    <xf numFmtId="2" fontId="15" fillId="0" borderId="13" xfId="0" applyNumberFormat="1" applyFont="1" applyBorder="1" applyAlignment="1">
      <alignment horizontal="center" vertical="center"/>
    </xf>
    <xf numFmtId="2" fontId="15" fillId="0" borderId="64" xfId="0" applyNumberFormat="1" applyFont="1" applyBorder="1" applyAlignment="1">
      <alignment horizontal="center" vertical="center"/>
    </xf>
    <xf numFmtId="0" fontId="15" fillId="2" borderId="63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2" fillId="6" borderId="68" xfId="0" applyFont="1" applyFill="1" applyBorder="1" applyAlignment="1">
      <alignment horizontal="center" vertical="center"/>
    </xf>
    <xf numFmtId="0" fontId="2" fillId="6" borderId="68" xfId="0" applyFont="1" applyFill="1" applyBorder="1" applyAlignment="1">
      <alignment horizontal="center"/>
    </xf>
    <xf numFmtId="2" fontId="13" fillId="6" borderId="68" xfId="0" applyNumberFormat="1" applyFont="1" applyFill="1" applyBorder="1" applyAlignment="1">
      <alignment horizontal="center"/>
    </xf>
    <xf numFmtId="2" fontId="0" fillId="6" borderId="68" xfId="0" applyNumberFormat="1" applyFill="1" applyBorder="1" applyAlignment="1">
      <alignment horizontal="center"/>
    </xf>
    <xf numFmtId="2" fontId="0" fillId="6" borderId="69" xfId="0" applyNumberFormat="1" applyFill="1" applyBorder="1" applyAlignment="1">
      <alignment horizontal="center"/>
    </xf>
    <xf numFmtId="2" fontId="15" fillId="0" borderId="70" xfId="0" applyNumberFormat="1" applyFont="1" applyBorder="1" applyAlignment="1">
      <alignment horizontal="center" vertical="center"/>
    </xf>
    <xf numFmtId="2" fontId="15" fillId="0" borderId="59" xfId="0" applyNumberFormat="1" applyFont="1" applyBorder="1" applyAlignment="1">
      <alignment horizontal="center" vertical="center"/>
    </xf>
    <xf numFmtId="2" fontId="15" fillId="0" borderId="71" xfId="0" applyNumberFormat="1" applyFont="1" applyBorder="1" applyAlignment="1">
      <alignment horizontal="center" vertical="center"/>
    </xf>
    <xf numFmtId="0" fontId="15" fillId="0" borderId="70" xfId="0" applyFont="1" applyBorder="1" applyAlignment="1">
      <alignment horizontal="center"/>
    </xf>
    <xf numFmtId="0" fontId="15" fillId="0" borderId="59" xfId="0" applyNumberFormat="1" applyFont="1" applyBorder="1" applyAlignment="1">
      <alignment horizontal="center"/>
    </xf>
    <xf numFmtId="2" fontId="15" fillId="0" borderId="18" xfId="0" applyNumberFormat="1" applyFont="1" applyFill="1" applyBorder="1" applyAlignment="1" applyProtection="1">
      <alignment horizontal="center" vertical="center"/>
      <protection locked="0"/>
    </xf>
    <xf numFmtId="0" fontId="15" fillId="0" borderId="73" xfId="0" applyFont="1" applyBorder="1" applyAlignment="1">
      <alignment horizontal="center"/>
    </xf>
    <xf numFmtId="0" fontId="15" fillId="2" borderId="18" xfId="0" applyFont="1" applyFill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74" xfId="0" applyNumberFormat="1" applyFont="1" applyBorder="1" applyAlignment="1">
      <alignment horizontal="center"/>
    </xf>
    <xf numFmtId="0" fontId="0" fillId="2" borderId="39" xfId="0" applyFont="1" applyFill="1" applyBorder="1" applyAlignment="1">
      <alignment vertical="center"/>
    </xf>
    <xf numFmtId="2" fontId="17" fillId="2" borderId="9" xfId="0" applyNumberFormat="1" applyFont="1" applyFill="1" applyBorder="1" applyAlignment="1">
      <alignment horizontal="right" vertical="top"/>
    </xf>
    <xf numFmtId="0" fontId="19" fillId="2" borderId="1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/>
    </xf>
    <xf numFmtId="0" fontId="2" fillId="2" borderId="76" xfId="0" applyFont="1" applyFill="1" applyBorder="1" applyAlignment="1">
      <alignment vertical="center"/>
    </xf>
    <xf numFmtId="0" fontId="0" fillId="2" borderId="77" xfId="0" applyFont="1" applyFill="1" applyBorder="1" applyAlignment="1">
      <alignment vertical="center"/>
    </xf>
    <xf numFmtId="0" fontId="0" fillId="2" borderId="78" xfId="0" applyFill="1" applyBorder="1" applyAlignment="1">
      <alignment horizontal="center"/>
    </xf>
    <xf numFmtId="2" fontId="2" fillId="0" borderId="79" xfId="0" applyNumberFormat="1" applyFont="1" applyBorder="1" applyAlignment="1">
      <alignment horizontal="center"/>
    </xf>
    <xf numFmtId="2" fontId="2" fillId="2" borderId="80" xfId="0" applyNumberFormat="1" applyFont="1" applyFill="1" applyBorder="1" applyAlignment="1">
      <alignment horizontal="center"/>
    </xf>
    <xf numFmtId="0" fontId="0" fillId="2" borderId="81" xfId="0" applyFill="1" applyBorder="1" applyAlignment="1">
      <alignment horizontal="center"/>
    </xf>
    <xf numFmtId="2" fontId="2" fillId="2" borderId="82" xfId="0" applyNumberFormat="1" applyFont="1" applyFill="1" applyBorder="1" applyAlignment="1">
      <alignment horizontal="center"/>
    </xf>
    <xf numFmtId="0" fontId="0" fillId="2" borderId="83" xfId="0" applyFill="1" applyBorder="1" applyAlignment="1">
      <alignment horizontal="center"/>
    </xf>
    <xf numFmtId="0" fontId="2" fillId="2" borderId="0" xfId="0" applyFont="1" applyFill="1"/>
    <xf numFmtId="0" fontId="5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34" xfId="0" applyFont="1" applyFill="1" applyBorder="1" applyAlignment="1">
      <alignment horizontal="left" vertical="center"/>
    </xf>
    <xf numFmtId="0" fontId="2" fillId="2" borderId="37" xfId="0" applyFont="1" applyFill="1" applyBorder="1"/>
    <xf numFmtId="0" fontId="2" fillId="2" borderId="37" xfId="0" applyFont="1" applyFill="1" applyBorder="1" applyAlignment="1">
      <alignment horizontal="left" vertical="top" wrapText="1"/>
    </xf>
    <xf numFmtId="0" fontId="2" fillId="2" borderId="39" xfId="0" applyFont="1" applyFill="1" applyBorder="1"/>
    <xf numFmtId="0" fontId="2" fillId="2" borderId="39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59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84" xfId="0" applyFont="1" applyFill="1" applyBorder="1" applyAlignment="1">
      <alignment horizontal="center" vertical="center"/>
    </xf>
    <xf numFmtId="0" fontId="2" fillId="2" borderId="85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86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0" fillId="2" borderId="49" xfId="0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0" fontId="3" fillId="4" borderId="86" xfId="0" applyFont="1" applyFill="1" applyBorder="1"/>
    <xf numFmtId="2" fontId="14" fillId="6" borderId="87" xfId="0" applyNumberFormat="1" applyFont="1" applyFill="1" applyBorder="1" applyAlignment="1">
      <alignment horizontal="center"/>
    </xf>
    <xf numFmtId="2" fontId="0" fillId="0" borderId="86" xfId="0" applyNumberFormat="1" applyBorder="1" applyAlignment="1">
      <alignment horizontal="center"/>
    </xf>
    <xf numFmtId="2" fontId="0" fillId="2" borderId="0" xfId="0" applyNumberFormat="1" applyFill="1"/>
    <xf numFmtId="2" fontId="8" fillId="2" borderId="35" xfId="0" applyNumberFormat="1" applyFont="1" applyFill="1" applyBorder="1" applyAlignment="1">
      <alignment horizontal="center" vertical="top"/>
    </xf>
    <xf numFmtId="0" fontId="2" fillId="2" borderId="88" xfId="0" applyFont="1" applyFill="1" applyBorder="1" applyAlignment="1">
      <alignment horizontal="center" vertical="center"/>
    </xf>
    <xf numFmtId="0" fontId="2" fillId="4" borderId="72" xfId="0" applyFont="1" applyFill="1" applyBorder="1" applyAlignment="1">
      <alignment horizontal="left" vertical="center" wrapText="1"/>
    </xf>
    <xf numFmtId="0" fontId="2" fillId="4" borderId="75" xfId="0" applyFont="1" applyFill="1" applyBorder="1" applyAlignment="1">
      <alignment horizontal="left" vertical="center" wrapText="1"/>
    </xf>
    <xf numFmtId="0" fontId="2" fillId="2" borderId="89" xfId="0" applyFont="1" applyFill="1" applyBorder="1" applyAlignment="1">
      <alignment horizontal="center" vertical="center"/>
    </xf>
    <xf numFmtId="0" fontId="0" fillId="2" borderId="90" xfId="0" applyFill="1" applyBorder="1"/>
    <xf numFmtId="0" fontId="2" fillId="2" borderId="89" xfId="0" applyFont="1" applyFill="1" applyBorder="1" applyAlignment="1">
      <alignment horizontal="left" vertical="center"/>
    </xf>
    <xf numFmtId="0" fontId="2" fillId="4" borderId="90" xfId="0" applyFont="1" applyFill="1" applyBorder="1" applyAlignment="1">
      <alignment horizontal="left" vertical="top" wrapText="1"/>
    </xf>
    <xf numFmtId="0" fontId="0" fillId="2" borderId="90" xfId="0" applyFont="1" applyFill="1" applyBorder="1" applyAlignment="1">
      <alignment horizontal="left"/>
    </xf>
    <xf numFmtId="0" fontId="2" fillId="2" borderId="89" xfId="0" applyFont="1" applyFill="1" applyBorder="1" applyAlignment="1">
      <alignment horizontal="center" vertical="center"/>
    </xf>
    <xf numFmtId="0" fontId="2" fillId="4" borderId="90" xfId="0" applyFont="1" applyFill="1" applyBorder="1" applyAlignment="1">
      <alignment horizontal="left" wrapText="1"/>
    </xf>
    <xf numFmtId="0" fontId="2" fillId="2" borderId="91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left" wrapText="1"/>
    </xf>
    <xf numFmtId="0" fontId="2" fillId="4" borderId="92" xfId="0" applyFont="1" applyFill="1" applyBorder="1" applyAlignment="1">
      <alignment horizontal="left" wrapText="1"/>
    </xf>
  </cellXfs>
  <cellStyles count="1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Percent" xfId="1" builtinId="5"/>
  </cellStyles>
  <dxfs count="41">
    <dxf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theme="3"/>
        </left>
        <right/>
        <top/>
        <bottom/>
      </border>
    </dxf>
    <dxf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theme="3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  <vertical/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 style="thin">
          <color theme="1"/>
        </bottom>
        <vertical/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 style="thin">
          <color theme="1"/>
        </bottom>
        <vertical/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3"/>
        </left>
        <right/>
        <top style="thin">
          <color theme="1"/>
        </top>
        <bottom style="thin">
          <color theme="1"/>
        </bottom>
        <vertical/>
        <horizontal style="thin">
          <color theme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venir Book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 style="thin">
          <color theme="1"/>
        </bottom>
        <vertical/>
        <horizontal style="thin">
          <color theme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venir Book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 style="thin">
          <color theme="1"/>
        </bottom>
        <vertical/>
        <horizontal style="thin">
          <color theme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venir Book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 style="thin">
          <color theme="1"/>
        </bottom>
        <vertical/>
        <horizontal style="thin">
          <color theme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venir Book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 style="thin">
          <color theme="1"/>
        </bottom>
        <vertical/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-Book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 style="thin">
          <color theme="1"/>
        </bottom>
        <vertical/>
        <horizontal style="thin">
          <color theme="1"/>
        </horizontal>
      </border>
    </dxf>
    <dxf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 style="thin">
          <color theme="1"/>
        </bottom>
        <vertical/>
        <horizontal style="thin">
          <color theme="1"/>
        </horizontal>
      </border>
    </dxf>
    <dxf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 style="thin">
          <color theme="1"/>
        </bottom>
        <vertical/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-Book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 style="thin">
          <color theme="1"/>
        </bottom>
        <vertical/>
        <horizontal style="thin">
          <color theme="1"/>
        </horizontal>
      </border>
    </dxf>
    <dxf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 style="thin">
          <color theme="1"/>
        </bottom>
        <vertical/>
        <horizontal style="thin">
          <color theme="1"/>
        </horizontal>
      </border>
    </dxf>
    <dxf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 style="thin">
          <color theme="1"/>
        </bottom>
        <vertical/>
        <horizontal style="thin">
          <color theme="1"/>
        </horizontal>
      </border>
    </dxf>
    <dxf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 style="thin">
          <color theme="1"/>
        </bottom>
        <vertical/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 style="thin">
          <color theme="1"/>
        </bottom>
        <vertical/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-Book"/>
        <scheme val="none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 style="thin">
          <color theme="1"/>
        </bottom>
        <vertical/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-Book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 style="thin">
          <color theme="1"/>
        </bottom>
        <vertical/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-Book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theme="3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theme="3"/>
        </right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fill>
        <patternFill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theme="3"/>
        </left>
        <right style="hair">
          <color theme="3"/>
        </right>
        <top style="hair">
          <color theme="3"/>
        </top>
        <bottom style="hair">
          <color theme="3"/>
        </bottom>
        <vertical style="hair">
          <color theme="3"/>
        </vertical>
        <horizontal style="hair">
          <color theme="3"/>
        </horizontal>
      </border>
    </dxf>
    <dxf>
      <numFmt numFmtId="2" formatCode="0.00"/>
      <fill>
        <patternFill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theme="3"/>
        </left>
        <right style="hair">
          <color theme="3"/>
        </right>
        <top style="hair">
          <color theme="3"/>
        </top>
        <bottom style="hair">
          <color theme="3"/>
        </bottom>
        <vertical style="hair">
          <color theme="3"/>
        </vertical>
        <horizontal style="hair">
          <color theme="3"/>
        </horizontal>
      </border>
    </dxf>
    <dxf>
      <numFmt numFmtId="2" formatCode="0.00"/>
      <fill>
        <patternFill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theme="3"/>
        </left>
        <right style="hair">
          <color theme="3"/>
        </right>
        <top style="hair">
          <color theme="3"/>
        </top>
        <bottom style="hair">
          <color theme="3"/>
        </bottom>
        <vertical style="hair">
          <color theme="3"/>
        </vertical>
        <horizontal style="hair">
          <color theme="3"/>
        </horizontal>
      </border>
    </dxf>
    <dxf>
      <numFmt numFmtId="2" formatCode="0.00"/>
      <fill>
        <patternFill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theme="3"/>
        </left>
        <right style="hair">
          <color theme="3"/>
        </right>
        <top style="hair">
          <color theme="3"/>
        </top>
        <bottom style="hair">
          <color theme="3"/>
        </bottom>
        <vertical style="hair">
          <color theme="3"/>
        </vertical>
        <horizontal style="hair">
          <color theme="3"/>
        </horizontal>
      </border>
    </dxf>
    <dxf>
      <numFmt numFmtId="2" formatCode="0.00"/>
      <fill>
        <patternFill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theme="3"/>
        </left>
        <right style="hair">
          <color theme="3"/>
        </right>
        <top style="hair">
          <color theme="3"/>
        </top>
        <bottom style="hair">
          <color theme="3"/>
        </bottom>
        <vertical style="hair">
          <color theme="3"/>
        </vertical>
        <horizontal style="hair">
          <color theme="3"/>
        </horizontal>
      </border>
    </dxf>
    <dxf>
      <numFmt numFmtId="2" formatCode="0.00"/>
      <fill>
        <patternFill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3"/>
        </right>
        <top/>
        <bottom/>
        <vertical/>
        <horizontal/>
      </border>
    </dxf>
    <dxf>
      <numFmt numFmtId="2" formatCode="0.00"/>
      <fill>
        <patternFill>
          <bgColor theme="3" tint="0.79998168889431442"/>
        </patternFill>
      </fill>
      <alignment horizontal="center" vertical="bottom" textRotation="0" wrapText="0" indent="0" justifyLastLine="0" shrinkToFit="0" readingOrder="0"/>
    </dxf>
    <dxf>
      <numFmt numFmtId="2" formatCode="0.00"/>
      <fill>
        <patternFill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2" formatCode="0.00"/>
      <fill>
        <patternFill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3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-Book"/>
        <scheme val="none"/>
      </font>
      <fill>
        <patternFill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theme="3"/>
        </left>
        <right style="hair">
          <color theme="3"/>
        </right>
        <top style="hair">
          <color theme="3"/>
        </top>
        <bottom style="hair">
          <color theme="3"/>
        </bottom>
        <vertical style="hair">
          <color theme="3"/>
        </vertical>
        <horizontal style="hair">
          <color theme="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-Book"/>
        <scheme val="none"/>
      </font>
      <fill>
        <patternFill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theme="3"/>
        </left>
        <right style="hair">
          <color theme="3"/>
        </right>
        <top style="hair">
          <color theme="3"/>
        </top>
        <bottom style="hair">
          <color theme="3"/>
        </bottom>
        <vertical style="hair">
          <color theme="3"/>
        </vertical>
        <horizontal style="hair">
          <color theme="3"/>
        </horizontal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-Book"/>
        <scheme val="none"/>
      </font>
      <alignment horizontal="center" vertical="bottom" textRotation="0" wrapText="0" indent="0" justifyLastLine="0" shrinkToFit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-Book"/>
        <scheme val="none"/>
      </font>
      <alignment horizontal="center" vertical="bottom" textRotation="0" wrapText="0" indent="0" justifyLastLine="0" shrinkToFit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1</xdr:col>
      <xdr:colOff>50800</xdr:colOff>
      <xdr:row>16</xdr:row>
      <xdr:rowOff>22860</xdr:rowOff>
    </xdr:to>
    <xdr:sp macro="" textlink="">
      <xdr:nvSpPr>
        <xdr:cNvPr id="8" name="Down Arrow Callout 7"/>
        <xdr:cNvSpPr/>
      </xdr:nvSpPr>
      <xdr:spPr>
        <a:xfrm>
          <a:off x="0" y="2438400"/>
          <a:ext cx="876300" cy="848360"/>
        </a:xfrm>
        <a:prstGeom prst="downArrowCallou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Serial No.</a:t>
          </a:r>
        </a:p>
        <a:p>
          <a:pPr algn="l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Step 1.1 </a:t>
          </a:r>
        </a:p>
      </xdr:txBody>
    </xdr:sp>
    <xdr:clientData/>
  </xdr:twoCellAnchor>
  <xdr:twoCellAnchor>
    <xdr:from>
      <xdr:col>1</xdr:col>
      <xdr:colOff>50800</xdr:colOff>
      <xdr:row>12</xdr:row>
      <xdr:rowOff>0</xdr:rowOff>
    </xdr:from>
    <xdr:to>
      <xdr:col>2</xdr:col>
      <xdr:colOff>12700</xdr:colOff>
      <xdr:row>16</xdr:row>
      <xdr:rowOff>22860</xdr:rowOff>
    </xdr:to>
    <xdr:sp macro="" textlink="">
      <xdr:nvSpPr>
        <xdr:cNvPr id="9" name="Down Arrow Callout 8"/>
        <xdr:cNvSpPr/>
      </xdr:nvSpPr>
      <xdr:spPr>
        <a:xfrm>
          <a:off x="876300" y="2438400"/>
          <a:ext cx="1181100" cy="848360"/>
        </a:xfrm>
        <a:prstGeom prst="downArrowCallou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Household ID</a:t>
          </a:r>
        </a:p>
        <a:p>
          <a:pPr algn="ctr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Step</a:t>
          </a:r>
          <a:r>
            <a:rPr lang="en-US" sz="1200" b="0" i="0" baseline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 1.2</a:t>
          </a:r>
          <a:endParaRPr lang="en-US" sz="1200" b="0" i="0">
            <a:solidFill>
              <a:schemeClr val="tx1"/>
            </a:solidFill>
            <a:latin typeface="Avenir Book" charset="0"/>
            <a:ea typeface="Avenir Book" charset="0"/>
            <a:cs typeface="Avenir Book" charset="0"/>
          </a:endParaRPr>
        </a:p>
      </xdr:txBody>
    </xdr:sp>
    <xdr:clientData/>
  </xdr:twoCellAnchor>
  <xdr:twoCellAnchor>
    <xdr:from>
      <xdr:col>2</xdr:col>
      <xdr:colOff>25400</xdr:colOff>
      <xdr:row>12</xdr:row>
      <xdr:rowOff>0</xdr:rowOff>
    </xdr:from>
    <xdr:to>
      <xdr:col>5</xdr:col>
      <xdr:colOff>876300</xdr:colOff>
      <xdr:row>16</xdr:row>
      <xdr:rowOff>25400</xdr:rowOff>
    </xdr:to>
    <xdr:sp macro="" textlink="">
      <xdr:nvSpPr>
        <xdr:cNvPr id="10" name="Down Arrow Callout 9"/>
        <xdr:cNvSpPr/>
      </xdr:nvSpPr>
      <xdr:spPr>
        <a:xfrm>
          <a:off x="2070100" y="2438400"/>
          <a:ext cx="3517900" cy="850900"/>
        </a:xfrm>
        <a:prstGeom prst="downArrowCallou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Baseline fuel conusumption</a:t>
          </a:r>
        </a:p>
        <a:p>
          <a:pPr algn="ctr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Step 1.3</a:t>
          </a:r>
        </a:p>
      </xdr:txBody>
    </xdr:sp>
    <xdr:clientData/>
  </xdr:twoCellAnchor>
  <xdr:twoCellAnchor>
    <xdr:from>
      <xdr:col>5</xdr:col>
      <xdr:colOff>876300</xdr:colOff>
      <xdr:row>12</xdr:row>
      <xdr:rowOff>0</xdr:rowOff>
    </xdr:from>
    <xdr:to>
      <xdr:col>10</xdr:col>
      <xdr:colOff>0</xdr:colOff>
      <xdr:row>16</xdr:row>
      <xdr:rowOff>12700</xdr:rowOff>
    </xdr:to>
    <xdr:sp macro="" textlink="">
      <xdr:nvSpPr>
        <xdr:cNvPr id="11" name="Down Arrow Callout 10"/>
        <xdr:cNvSpPr/>
      </xdr:nvSpPr>
      <xdr:spPr>
        <a:xfrm>
          <a:off x="5461000" y="2438400"/>
          <a:ext cx="3568700" cy="838200"/>
        </a:xfrm>
        <a:prstGeom prst="downArrowCallou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Project fuel conusumption</a:t>
          </a:r>
        </a:p>
        <a:p>
          <a:pPr algn="ctr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Step 1.4</a:t>
          </a:r>
        </a:p>
      </xdr:txBody>
    </xdr:sp>
    <xdr:clientData/>
  </xdr:twoCellAnchor>
  <xdr:twoCellAnchor>
    <xdr:from>
      <xdr:col>25</xdr:col>
      <xdr:colOff>279400</xdr:colOff>
      <xdr:row>4</xdr:row>
      <xdr:rowOff>190500</xdr:rowOff>
    </xdr:from>
    <xdr:to>
      <xdr:col>26</xdr:col>
      <xdr:colOff>965200</xdr:colOff>
      <xdr:row>8</xdr:row>
      <xdr:rowOff>200660</xdr:rowOff>
    </xdr:to>
    <xdr:sp macro="" textlink="">
      <xdr:nvSpPr>
        <xdr:cNvPr id="12" name="Down Arrow Callout 11"/>
        <xdr:cNvSpPr/>
      </xdr:nvSpPr>
      <xdr:spPr>
        <a:xfrm>
          <a:off x="22517100" y="1003300"/>
          <a:ext cx="977900" cy="822960"/>
        </a:xfrm>
        <a:prstGeom prst="downArrowCallou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Family Size</a:t>
          </a:r>
        </a:p>
        <a:p>
          <a:pPr algn="ctr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Step 3.1 </a:t>
          </a:r>
        </a:p>
      </xdr:txBody>
    </xdr:sp>
    <xdr:clientData/>
  </xdr:twoCellAnchor>
  <xdr:twoCellAnchor>
    <xdr:from>
      <xdr:col>28</xdr:col>
      <xdr:colOff>25400</xdr:colOff>
      <xdr:row>5</xdr:row>
      <xdr:rowOff>0</xdr:rowOff>
    </xdr:from>
    <xdr:to>
      <xdr:col>28</xdr:col>
      <xdr:colOff>1397000</xdr:colOff>
      <xdr:row>9</xdr:row>
      <xdr:rowOff>10160</xdr:rowOff>
    </xdr:to>
    <xdr:sp macro="" textlink="">
      <xdr:nvSpPr>
        <xdr:cNvPr id="13" name="Down Arrow Callout 12"/>
        <xdr:cNvSpPr/>
      </xdr:nvSpPr>
      <xdr:spPr>
        <a:xfrm>
          <a:off x="25044400" y="1016000"/>
          <a:ext cx="1371600" cy="822960"/>
        </a:xfrm>
        <a:prstGeom prst="downArrowCallou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Optio</a:t>
          </a:r>
          <a:r>
            <a:rPr lang="en-US" sz="1200" b="0" i="0" baseline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n</a:t>
          </a:r>
        </a:p>
        <a:p>
          <a:pPr algn="ctr"/>
          <a:r>
            <a:rPr lang="en-US" sz="1200" b="0" i="0" baseline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step 3.2</a:t>
          </a:r>
          <a:endParaRPr lang="en-US" sz="1200" b="0" i="0">
            <a:solidFill>
              <a:schemeClr val="tx1"/>
            </a:solidFill>
            <a:latin typeface="Avenir Book" charset="0"/>
            <a:ea typeface="Avenir Book" charset="0"/>
            <a:cs typeface="Avenir Book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7</xdr:row>
      <xdr:rowOff>0</xdr:rowOff>
    </xdr:from>
    <xdr:to>
      <xdr:col>31</xdr:col>
      <xdr:colOff>1028700</xdr:colOff>
      <xdr:row>10</xdr:row>
      <xdr:rowOff>200660</xdr:rowOff>
    </xdr:to>
    <xdr:sp macro="" textlink="">
      <xdr:nvSpPr>
        <xdr:cNvPr id="7" name="Down Arrow Callout 6"/>
        <xdr:cNvSpPr/>
      </xdr:nvSpPr>
      <xdr:spPr>
        <a:xfrm>
          <a:off x="26060400" y="1460500"/>
          <a:ext cx="1028700" cy="835660"/>
        </a:xfrm>
        <a:prstGeom prst="downArrowCallou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Family Size</a:t>
          </a:r>
        </a:p>
        <a:p>
          <a:pPr algn="ctr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Step 3.1 </a:t>
          </a:r>
        </a:p>
      </xdr:txBody>
    </xdr:sp>
    <xdr:clientData/>
  </xdr:twoCellAnchor>
  <xdr:twoCellAnchor>
    <xdr:from>
      <xdr:col>33</xdr:col>
      <xdr:colOff>38100</xdr:colOff>
      <xdr:row>7</xdr:row>
      <xdr:rowOff>0</xdr:rowOff>
    </xdr:from>
    <xdr:to>
      <xdr:col>33</xdr:col>
      <xdr:colOff>1409700</xdr:colOff>
      <xdr:row>10</xdr:row>
      <xdr:rowOff>200660</xdr:rowOff>
    </xdr:to>
    <xdr:sp macro="" textlink="">
      <xdr:nvSpPr>
        <xdr:cNvPr id="8" name="Down Arrow Callout 7"/>
        <xdr:cNvSpPr/>
      </xdr:nvSpPr>
      <xdr:spPr>
        <a:xfrm>
          <a:off x="27889200" y="1460500"/>
          <a:ext cx="1371600" cy="835660"/>
        </a:xfrm>
        <a:prstGeom prst="downArrowCallou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Optio</a:t>
          </a:r>
          <a:r>
            <a:rPr lang="en-US" sz="1200" b="0" i="0" baseline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n</a:t>
          </a:r>
        </a:p>
        <a:p>
          <a:pPr algn="ctr"/>
          <a:r>
            <a:rPr lang="en-US" sz="1200" b="0" i="0" baseline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step 3.2</a:t>
          </a:r>
          <a:endParaRPr lang="en-US" sz="1200" b="0" i="0">
            <a:solidFill>
              <a:schemeClr val="tx1"/>
            </a:solidFill>
            <a:latin typeface="Avenir Book" charset="0"/>
            <a:ea typeface="Avenir Book" charset="0"/>
            <a:cs typeface="Avenir Book" charset="0"/>
          </a:endParaRPr>
        </a:p>
      </xdr:txBody>
    </xdr:sp>
    <xdr:clientData/>
  </xdr:twoCellAnchor>
  <xdr:twoCellAnchor>
    <xdr:from>
      <xdr:col>0</xdr:col>
      <xdr:colOff>0</xdr:colOff>
      <xdr:row>12</xdr:row>
      <xdr:rowOff>12700</xdr:rowOff>
    </xdr:from>
    <xdr:to>
      <xdr:col>1</xdr:col>
      <xdr:colOff>12700</xdr:colOff>
      <xdr:row>16</xdr:row>
      <xdr:rowOff>25400</xdr:rowOff>
    </xdr:to>
    <xdr:sp macro="" textlink="">
      <xdr:nvSpPr>
        <xdr:cNvPr id="9" name="Down Arrow Callout 8"/>
        <xdr:cNvSpPr/>
      </xdr:nvSpPr>
      <xdr:spPr>
        <a:xfrm>
          <a:off x="0" y="2514600"/>
          <a:ext cx="876300" cy="838200"/>
        </a:xfrm>
        <a:prstGeom prst="downArrowCallou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Serial No.</a:t>
          </a:r>
        </a:p>
        <a:p>
          <a:pPr algn="l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Step 1.1 </a:t>
          </a:r>
        </a:p>
      </xdr:txBody>
    </xdr:sp>
    <xdr:clientData/>
  </xdr:twoCellAnchor>
  <xdr:twoCellAnchor>
    <xdr:from>
      <xdr:col>1</xdr:col>
      <xdr:colOff>25400</xdr:colOff>
      <xdr:row>12</xdr:row>
      <xdr:rowOff>12700</xdr:rowOff>
    </xdr:from>
    <xdr:to>
      <xdr:col>2</xdr:col>
      <xdr:colOff>0</xdr:colOff>
      <xdr:row>16</xdr:row>
      <xdr:rowOff>25400</xdr:rowOff>
    </xdr:to>
    <xdr:sp macro="" textlink="">
      <xdr:nvSpPr>
        <xdr:cNvPr id="10" name="Down Arrow Callout 9"/>
        <xdr:cNvSpPr/>
      </xdr:nvSpPr>
      <xdr:spPr>
        <a:xfrm>
          <a:off x="889000" y="2514600"/>
          <a:ext cx="1168400" cy="838200"/>
        </a:xfrm>
        <a:prstGeom prst="downArrowCallou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Household ID</a:t>
          </a:r>
        </a:p>
        <a:p>
          <a:pPr algn="ctr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Step</a:t>
          </a:r>
          <a:r>
            <a:rPr lang="en-US" sz="1200" b="0" i="0" baseline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 1.2</a:t>
          </a:r>
          <a:endParaRPr lang="en-US" sz="1200" b="0" i="0">
            <a:solidFill>
              <a:schemeClr val="tx1"/>
            </a:solidFill>
            <a:latin typeface="Avenir Book" charset="0"/>
            <a:ea typeface="Avenir Book" charset="0"/>
            <a:cs typeface="Avenir Book" charset="0"/>
          </a:endParaRPr>
        </a:p>
      </xdr:txBody>
    </xdr:sp>
    <xdr:clientData/>
  </xdr:twoCellAnchor>
  <xdr:twoCellAnchor>
    <xdr:from>
      <xdr:col>2</xdr:col>
      <xdr:colOff>0</xdr:colOff>
      <xdr:row>12</xdr:row>
      <xdr:rowOff>25400</xdr:rowOff>
    </xdr:from>
    <xdr:to>
      <xdr:col>5</xdr:col>
      <xdr:colOff>825500</xdr:colOff>
      <xdr:row>16</xdr:row>
      <xdr:rowOff>50800</xdr:rowOff>
    </xdr:to>
    <xdr:sp macro="" textlink="">
      <xdr:nvSpPr>
        <xdr:cNvPr id="11" name="Down Arrow Callout 10"/>
        <xdr:cNvSpPr/>
      </xdr:nvSpPr>
      <xdr:spPr>
        <a:xfrm>
          <a:off x="2057400" y="2527300"/>
          <a:ext cx="3340100" cy="850900"/>
        </a:xfrm>
        <a:prstGeom prst="downArrowCallou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Baseline fuel conusumption</a:t>
          </a:r>
        </a:p>
        <a:p>
          <a:pPr algn="ctr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Step 1.3</a:t>
          </a:r>
        </a:p>
      </xdr:txBody>
    </xdr:sp>
    <xdr:clientData/>
  </xdr:twoCellAnchor>
  <xdr:twoCellAnchor>
    <xdr:from>
      <xdr:col>7</xdr:col>
      <xdr:colOff>0</xdr:colOff>
      <xdr:row>12</xdr:row>
      <xdr:rowOff>25400</xdr:rowOff>
    </xdr:from>
    <xdr:to>
      <xdr:col>11</xdr:col>
      <xdr:colOff>0</xdr:colOff>
      <xdr:row>16</xdr:row>
      <xdr:rowOff>38100</xdr:rowOff>
    </xdr:to>
    <xdr:sp macro="" textlink="">
      <xdr:nvSpPr>
        <xdr:cNvPr id="12" name="Down Arrow Callout 11"/>
        <xdr:cNvSpPr/>
      </xdr:nvSpPr>
      <xdr:spPr>
        <a:xfrm>
          <a:off x="6604000" y="2527300"/>
          <a:ext cx="3810000" cy="838200"/>
        </a:xfrm>
        <a:prstGeom prst="downArrowCallou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Project fuel conusumption</a:t>
          </a:r>
        </a:p>
        <a:p>
          <a:pPr algn="ctr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Step 1.4</a:t>
          </a:r>
        </a:p>
      </xdr:txBody>
    </xdr:sp>
    <xdr:clientData/>
  </xdr:twoCellAnchor>
  <xdr:twoCellAnchor>
    <xdr:from>
      <xdr:col>5</xdr:col>
      <xdr:colOff>825500</xdr:colOff>
      <xdr:row>12</xdr:row>
      <xdr:rowOff>25400</xdr:rowOff>
    </xdr:from>
    <xdr:to>
      <xdr:col>6</xdr:col>
      <xdr:colOff>1181100</xdr:colOff>
      <xdr:row>16</xdr:row>
      <xdr:rowOff>38100</xdr:rowOff>
    </xdr:to>
    <xdr:sp macro="" textlink="">
      <xdr:nvSpPr>
        <xdr:cNvPr id="13" name="Down Arrow Callout 12"/>
        <xdr:cNvSpPr/>
      </xdr:nvSpPr>
      <xdr:spPr>
        <a:xfrm>
          <a:off x="5397500" y="2527300"/>
          <a:ext cx="1193800" cy="838200"/>
        </a:xfrm>
        <a:prstGeom prst="downArrowCallou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Household ID</a:t>
          </a:r>
        </a:p>
        <a:p>
          <a:pPr algn="ctr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Step</a:t>
          </a:r>
          <a:r>
            <a:rPr lang="en-US" sz="1200" b="0" i="0" baseline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 1.2</a:t>
          </a:r>
          <a:endParaRPr lang="en-US" sz="1200" b="0" i="0">
            <a:solidFill>
              <a:schemeClr val="tx1"/>
            </a:solidFill>
            <a:latin typeface="Avenir Book" charset="0"/>
            <a:ea typeface="Avenir Book" charset="0"/>
            <a:cs typeface="Avenir Book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3" name="PKPT" displayName="PKPT" ref="A18:R29" totalsRowShown="0" headerRowDxfId="40" tableBorderDxfId="39">
  <autoFilter ref="A18:R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A" dataDxfId="19"/>
    <tableColumn id="2" name="B" dataDxfId="18"/>
    <tableColumn id="3" name="C1" dataDxfId="17"/>
    <tableColumn id="9" name="C2" dataDxfId="16"/>
    <tableColumn id="13" name="C3" dataDxfId="15"/>
    <tableColumn id="8" name="C4" dataDxfId="14"/>
    <tableColumn id="4" name="D1" dataDxfId="13"/>
    <tableColumn id="20" name="D2" dataDxfId="12"/>
    <tableColumn id="19" name="D3" dataDxfId="11"/>
    <tableColumn id="18" name="D4" dataDxfId="10"/>
    <tableColumn id="7" name="E1" dataDxfId="9">
      <calculatedColumnFormula>PKPT[[#This Row],[C1]]-PKPT[[#This Row],[D1]]</calculatedColumnFormula>
    </tableColumn>
    <tableColumn id="16" name="E2" dataDxfId="8">
      <calculatedColumnFormula>PKPT[[#This Row],[C2]]-PKPT[[#This Row],[D2]]</calculatedColumnFormula>
    </tableColumn>
    <tableColumn id="15" name="E3" dataDxfId="7">
      <calculatedColumnFormula>PKPT[[#This Row],[C3]]-PKPT[[#This Row],[D3]]</calculatedColumnFormula>
    </tableColumn>
    <tableColumn id="14" name="E4" dataDxfId="6">
      <calculatedColumnFormula>PKPT[[#This Row],[C4]]-PKPT[[#This Row],[D4]]</calculatedColumnFormula>
    </tableColumn>
    <tableColumn id="5" name="F1" dataDxfId="5">
      <calculatedColumnFormula>IF(PKPT[E1]&lt;&gt;0,IF((OR(K19&gt;=$K$11, K19&lt;=$K$12)), "Outlier",K19), "")</calculatedColumnFormula>
    </tableColumn>
    <tableColumn id="24" name="F2" dataDxfId="4">
      <calculatedColumnFormula>IF(PKPT[E2]&lt;&gt;0,IF((OR(L19&gt;=$L$11, L19&lt;=$L$12)), "Outlier",L19), "")</calculatedColumnFormula>
    </tableColumn>
    <tableColumn id="23" name="F3" dataDxfId="3">
      <calculatedColumnFormula>IF(PKPT[E3]&lt;&gt;0,IF((OR(M19&gt;=$M$11, M19&lt;=$M$12)), "Outlier",M19), "")</calculatedColumnFormula>
    </tableColumn>
    <tableColumn id="22" name="F4" dataDxfId="2">
      <calculatedColumnFormula>IF(PKPT[E4]&lt;&gt;0,IF((OR(N19&gt;=$N$11, N19&lt;=$N$12))," Outlier",N19), "")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PKPT5" displayName="PKPT5" ref="A18:S58" totalsRowShown="0" headerRowDxfId="38" tableBorderDxfId="37">
  <autoFilter ref="A18:S5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name="A" dataDxfId="36"/>
    <tableColumn id="2" name="B" dataDxfId="35"/>
    <tableColumn id="3" name="BF1" dataDxfId="34"/>
    <tableColumn id="12" name="BF2" dataDxfId="33"/>
    <tableColumn id="11" name="BF3" dataDxfId="32"/>
    <tableColumn id="7" name="BF4" dataDxfId="31"/>
    <tableColumn id="23" name="PF" dataDxfId="30"/>
    <tableColumn id="13" name="PF1" dataDxfId="29"/>
    <tableColumn id="14" name="PF2" dataDxfId="28"/>
    <tableColumn id="15" name="PF3" dataDxfId="27"/>
    <tableColumn id="16" name="PF4" dataDxfId="26"/>
    <tableColumn id="8" name="BFO1" dataDxfId="0">
      <calculatedColumnFormula>IF(PKPT5[BF1]&lt;&gt;0,IF((OR(C19&gt;=$L$11, C19&lt;=$L$12)), "Outlier",C19), "")</calculatedColumnFormula>
    </tableColumn>
    <tableColumn id="19" name="BFO2" dataDxfId="25">
      <calculatedColumnFormula>IF(PKPT5[BF2]&lt;&gt;0,IF((OR(D19&gt;=$M$11, D19&lt;=$M$12)), "Outlier",D19), "")</calculatedColumnFormula>
    </tableColumn>
    <tableColumn id="18" name="BFO3" dataDxfId="24">
      <calculatedColumnFormula>IF(PKPT5[BF3]&lt;&gt;0,IF((OR(E19&gt;=$N$11, E19&lt;=$N$12)), "Outlier",E19), "")</calculatedColumnFormula>
    </tableColumn>
    <tableColumn id="17" name="BFO4" dataDxfId="23">
      <calculatedColumnFormula>IF(PKPT5[BF4]&lt;&gt;0,IF((OR(F19&gt;=$O$11, F19&lt;=$O$12)), "Outlier",F19), "")</calculatedColumnFormula>
    </tableColumn>
    <tableColumn id="10" name="PFO1" dataDxfId="1">
      <calculatedColumnFormula>IF(PKPT5[PF1]&lt;&gt;0,IF((OR(H19&gt;=$P$11, H19&lt;=$P$12)), "Outlier",H19), "")</calculatedColumnFormula>
    </tableColumn>
    <tableColumn id="25" name="PFO2" dataDxfId="22">
      <calculatedColumnFormula>IF(PKPT5[PF2]&lt;&gt;0,IF((OR(I19&gt;=$Q$11, I19&lt;=$Q$12)), "Outlier",I19), "")</calculatedColumnFormula>
    </tableColumn>
    <tableColumn id="24" name="PFO3" dataDxfId="21">
      <calculatedColumnFormula>IF(PKPT5[PF3]&lt;&gt;0,IF((OR(J19&gt;=$R$11, J19&lt;=$R$12)), "Outlier",J19), "")</calculatedColumnFormula>
    </tableColumn>
    <tableColumn id="4" name="PFO4" dataDxfId="20">
      <calculatedColumnFormula>IF(PKPT5[PF4]&lt;&gt;0,IF((OR(K19&gt;=$S$11, K19&lt;=$S$12)), "Outlier",K19), "")</calculatedColumnFormula>
    </tableColumn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A1:A16" totalsRowShown="0">
  <autoFilter ref="A1:A16"/>
  <tableColumns count="1">
    <tableColumn id="1" name="Select fuel type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workbookViewId="0">
      <selection activeCell="B12" sqref="B12"/>
    </sheetView>
  </sheetViews>
  <sheetFormatPr baseColWidth="10" defaultRowHeight="15" x14ac:dyDescent="0.25"/>
  <cols>
    <col min="1" max="1" width="8.83203125" customWidth="1"/>
    <col min="2" max="2" width="24.5" customWidth="1"/>
    <col min="3" max="3" width="27.33203125" customWidth="1"/>
    <col min="4" max="4" width="39.33203125" customWidth="1"/>
  </cols>
  <sheetData>
    <row r="2" spans="1:5" x14ac:dyDescent="0.25">
      <c r="B2" t="s">
        <v>176</v>
      </c>
      <c r="C2" t="s">
        <v>177</v>
      </c>
      <c r="D2" t="s">
        <v>178</v>
      </c>
      <c r="E2" t="s">
        <v>179</v>
      </c>
    </row>
    <row r="3" spans="1:5" x14ac:dyDescent="0.25">
      <c r="A3" t="s">
        <v>36</v>
      </c>
      <c r="B3" t="s">
        <v>180</v>
      </c>
    </row>
    <row r="5" spans="1:5" x14ac:dyDescent="0.25">
      <c r="A5" t="s">
        <v>37</v>
      </c>
      <c r="B5" t="s">
        <v>181</v>
      </c>
    </row>
    <row r="7" spans="1:5" x14ac:dyDescent="0.25">
      <c r="A7" t="s">
        <v>182</v>
      </c>
      <c r="B7" t="s">
        <v>183</v>
      </c>
    </row>
    <row r="10" spans="1:5" x14ac:dyDescent="0.25">
      <c r="B10" t="s">
        <v>184</v>
      </c>
    </row>
    <row r="11" spans="1:5" x14ac:dyDescent="0.25">
      <c r="B11" t="s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20"/>
  <sheetViews>
    <sheetView showGridLines="0" tabSelected="1" workbookViewId="0">
      <pane xSplit="1" ySplit="18" topLeftCell="B19" activePane="bottomRight" state="frozen"/>
      <selection pane="topRight" activeCell="B1" sqref="B1"/>
      <selection pane="bottomLeft" activeCell="A19" sqref="A19"/>
      <selection pane="bottomRight" activeCell="H31" sqref="H31"/>
    </sheetView>
  </sheetViews>
  <sheetFormatPr baseColWidth="10" defaultRowHeight="15" x14ac:dyDescent="0.25"/>
  <cols>
    <col min="2" max="2" width="16" customWidth="1"/>
    <col min="3" max="10" width="11.6640625" customWidth="1"/>
    <col min="11" max="18" width="10.6640625" customWidth="1"/>
    <col min="19" max="19" width="3.83203125" style="1" customWidth="1"/>
    <col min="20" max="20" width="14.83203125" customWidth="1"/>
    <col min="21" max="21" width="17.6640625" customWidth="1"/>
    <col min="22" max="25" width="12.5" customWidth="1"/>
    <col min="26" max="26" width="3.83203125" style="1" customWidth="1"/>
    <col min="27" max="27" width="13.83203125" customWidth="1"/>
    <col min="28" max="29" width="18.83203125" customWidth="1"/>
    <col min="30" max="30" width="12.6640625" customWidth="1"/>
    <col min="31" max="54" width="10.83203125" style="1"/>
  </cols>
  <sheetData>
    <row r="1" spans="1:60" s="1" customFormat="1" ht="16" customHeight="1" x14ac:dyDescent="0.25">
      <c r="A1" s="69"/>
      <c r="B1" s="148" t="s">
        <v>195</v>
      </c>
      <c r="C1" s="148"/>
      <c r="D1" s="148"/>
      <c r="E1" s="148"/>
      <c r="F1" s="148"/>
      <c r="G1" s="148"/>
      <c r="H1" s="148"/>
      <c r="I1" s="148"/>
    </row>
    <row r="2" spans="1:60" s="1" customFormat="1" ht="16" customHeight="1" thickBot="1" x14ac:dyDescent="0.3">
      <c r="A2" s="9" t="s">
        <v>36</v>
      </c>
      <c r="B2" s="151" t="s">
        <v>12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58"/>
      <c r="P2" s="58"/>
      <c r="Q2" s="58"/>
      <c r="R2" s="58"/>
      <c r="T2" s="8" t="s">
        <v>37</v>
      </c>
      <c r="U2" s="8" t="s">
        <v>81</v>
      </c>
      <c r="V2" s="8"/>
      <c r="W2" s="8"/>
      <c r="X2" s="8"/>
      <c r="Y2" s="8"/>
      <c r="AA2" s="61" t="s">
        <v>26</v>
      </c>
      <c r="AB2" s="61"/>
      <c r="AC2" s="61"/>
      <c r="AD2" s="61"/>
      <c r="AE2" s="61"/>
    </row>
    <row r="3" spans="1:60" s="1" customFormat="1" ht="16" x14ac:dyDescent="0.25">
      <c r="A3" s="54" t="s">
        <v>185</v>
      </c>
      <c r="B3" s="159" t="s">
        <v>114</v>
      </c>
      <c r="C3" s="159"/>
      <c r="D3" s="159"/>
      <c r="E3" s="159"/>
      <c r="F3" s="159"/>
      <c r="G3" s="159"/>
      <c r="H3" s="160"/>
      <c r="I3" s="157" t="s">
        <v>168</v>
      </c>
      <c r="J3" s="157"/>
      <c r="K3" s="157"/>
      <c r="L3" s="157"/>
      <c r="M3" s="157"/>
      <c r="N3" s="157"/>
      <c r="T3" s="257" t="s">
        <v>169</v>
      </c>
      <c r="U3" s="257"/>
      <c r="V3" s="257"/>
      <c r="W3" s="257"/>
      <c r="X3" s="257"/>
      <c r="Y3" s="257"/>
      <c r="AA3" s="271" t="s">
        <v>190</v>
      </c>
      <c r="AB3" s="272" t="s">
        <v>193</v>
      </c>
      <c r="AC3" s="272"/>
      <c r="AD3" s="272"/>
      <c r="AE3" s="272"/>
    </row>
    <row r="4" spans="1:60" ht="16" customHeight="1" x14ac:dyDescent="0.25">
      <c r="A4" s="54" t="s">
        <v>186</v>
      </c>
      <c r="B4" s="161" t="s">
        <v>29</v>
      </c>
      <c r="C4" s="161"/>
      <c r="D4" s="161"/>
      <c r="E4" s="161"/>
      <c r="F4" s="161"/>
      <c r="G4" s="161"/>
      <c r="H4" s="162"/>
      <c r="I4" s="158" t="s">
        <v>130</v>
      </c>
      <c r="J4" s="158"/>
      <c r="K4" s="70" t="str">
        <f>IF(G17="Select fuel type","",G17)</f>
        <v>Firewood</v>
      </c>
      <c r="L4" s="70" t="str">
        <f>IF(H17="Select fuel type","",H17)</f>
        <v>Charcoal</v>
      </c>
      <c r="M4" s="70" t="str">
        <f>IF(I17="Select fuel type","",I17)</f>
        <v xml:space="preserve">Dung Cake </v>
      </c>
      <c r="N4" s="70" t="str">
        <f>IF(J17="Select fuel type","",J17)</f>
        <v xml:space="preserve">Crop residue </v>
      </c>
      <c r="T4" s="258"/>
      <c r="U4" s="258"/>
      <c r="V4" s="258"/>
      <c r="W4" s="258"/>
      <c r="X4" s="258"/>
      <c r="Y4" s="258"/>
      <c r="AA4" s="273" t="s">
        <v>191</v>
      </c>
      <c r="AB4" s="274" t="s">
        <v>35</v>
      </c>
      <c r="AC4" s="274"/>
      <c r="AD4" s="274"/>
      <c r="AE4" s="274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60" s="17" customFormat="1" ht="16" x14ac:dyDescent="0.25">
      <c r="A5" s="169" t="s">
        <v>187</v>
      </c>
      <c r="B5" s="173" t="s">
        <v>148</v>
      </c>
      <c r="C5" s="173"/>
      <c r="D5" s="173"/>
      <c r="E5" s="173"/>
      <c r="F5" s="173"/>
      <c r="G5" s="173"/>
      <c r="H5" s="174"/>
      <c r="I5" s="154" t="s">
        <v>0</v>
      </c>
      <c r="J5" s="155"/>
      <c r="K5" s="48">
        <f>IFERROR(AVERAGE(PKPT[E1]),"")</f>
        <v>0.83636363636363642</v>
      </c>
      <c r="L5" s="48">
        <f>IFERROR(AVERAGE(PKPT[E2]),"")</f>
        <v>0.30000000000000004</v>
      </c>
      <c r="M5" s="48">
        <f>IFERROR(AVERAGE(PKPT[E3]),"")</f>
        <v>0.70909090909090911</v>
      </c>
      <c r="N5" s="48">
        <f>IFERROR(AVERAGE(PKPT[E4]),"")</f>
        <v>0.58636363636363642</v>
      </c>
      <c r="O5" s="20"/>
      <c r="P5" s="20"/>
      <c r="Q5" s="20"/>
      <c r="R5" s="20"/>
      <c r="T5" s="28"/>
      <c r="U5" s="29"/>
      <c r="V5" s="23" t="str">
        <f>K4</f>
        <v>Firewood</v>
      </c>
      <c r="W5" s="23" t="str">
        <f>L4</f>
        <v>Charcoal</v>
      </c>
      <c r="X5" s="23" t="str">
        <f>M4</f>
        <v xml:space="preserve">Dung Cake </v>
      </c>
      <c r="Y5" s="23" t="str">
        <f>N4</f>
        <v xml:space="preserve">Crop residue </v>
      </c>
      <c r="AA5" s="275"/>
      <c r="AB5" s="276"/>
      <c r="AC5" s="276"/>
      <c r="AD5" s="276"/>
      <c r="AE5" s="276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</row>
    <row r="6" spans="1:60" ht="16" x14ac:dyDescent="0.25">
      <c r="A6" s="170"/>
      <c r="B6" s="173"/>
      <c r="C6" s="173"/>
      <c r="D6" s="173"/>
      <c r="E6" s="173"/>
      <c r="F6" s="173"/>
      <c r="G6" s="173"/>
      <c r="H6" s="174"/>
      <c r="I6" s="47" t="s">
        <v>9</v>
      </c>
      <c r="J6" s="47"/>
      <c r="K6" s="48">
        <f>IFERROR(STDEV(PKPT[E1]),"")</f>
        <v>0.88546341231326686</v>
      </c>
      <c r="L6" s="48">
        <f>IFERROR(STDEV(PKPT[E2]),"")</f>
        <v>0.60166435825965292</v>
      </c>
      <c r="M6" s="48">
        <f>IFERROR(STDEV(PKPT[E3]),"")</f>
        <v>0.34483197489370243</v>
      </c>
      <c r="N6" s="48">
        <f>IFERROR(STDEV(PKPT[E4]),"")</f>
        <v>0.78233333978902797</v>
      </c>
      <c r="O6" s="16"/>
      <c r="P6" s="16"/>
      <c r="Q6" s="16"/>
      <c r="R6" s="16"/>
      <c r="T6" s="30" t="s">
        <v>11</v>
      </c>
      <c r="U6" s="31"/>
      <c r="V6" s="24">
        <f>IFERROR(AVERAGEIF(PKPT[F1],"&lt;&gt;"),"")</f>
        <v>0.9</v>
      </c>
      <c r="W6" s="24">
        <f>IFERROR(AVERAGEIF(PKPT[F2],"&lt;&gt;"),"")</f>
        <v>0.14444444444444446</v>
      </c>
      <c r="X6" s="24">
        <f>IFERROR(AVERAGEIF(PKPT[F3],"&lt;&gt;"),"")</f>
        <v>0.78</v>
      </c>
      <c r="Y6" s="24">
        <f>IFERROR(AVERAGEIF(PKPT[F4],"&lt;&gt;"),"")</f>
        <v>0.80625000000000002</v>
      </c>
      <c r="AD6" s="1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</row>
    <row r="7" spans="1:60" ht="16" x14ac:dyDescent="0.25">
      <c r="A7" s="169" t="s">
        <v>188</v>
      </c>
      <c r="B7" s="171" t="s">
        <v>149</v>
      </c>
      <c r="C7" s="171"/>
      <c r="D7" s="171"/>
      <c r="E7" s="171"/>
      <c r="F7" s="171"/>
      <c r="G7" s="171"/>
      <c r="H7" s="172"/>
      <c r="I7" s="154" t="s">
        <v>6</v>
      </c>
      <c r="J7" s="155"/>
      <c r="K7" s="48">
        <f>IFERROR((K6/K5),"")</f>
        <v>1.0587062538528189</v>
      </c>
      <c r="L7" s="48">
        <f>IFERROR((L6/L5),"")</f>
        <v>2.0055478608655095</v>
      </c>
      <c r="M7" s="48">
        <f>IFERROR((M6/M5),"")</f>
        <v>0.48630150305522135</v>
      </c>
      <c r="N7" s="48">
        <f>IFERROR((N6/N5),"")</f>
        <v>1.3342118973146213</v>
      </c>
      <c r="O7" s="1"/>
      <c r="P7" s="1"/>
      <c r="Q7" s="1"/>
      <c r="R7" s="1"/>
      <c r="T7" s="30" t="s">
        <v>25</v>
      </c>
      <c r="U7" s="31"/>
      <c r="V7" s="25">
        <f>IFERROR((COUNTIF(PKPT[F1],"&lt;&gt;"))-((COUNTIF(PKPT[F1],"*"))),"")</f>
        <v>7</v>
      </c>
      <c r="W7" s="25">
        <f>IFERROR((COUNTIF(PKPT[F2],"&lt;&gt;"))-((COUNTIF(PKPT[F2],"*"))),"")</f>
        <v>9</v>
      </c>
      <c r="X7" s="25">
        <f>IFERROR((COUNTIF(PKPT[F3],"&lt;&gt;"))-((COUNTIF(PKPT[F3],"*"))),"")</f>
        <v>10</v>
      </c>
      <c r="Y7" s="25">
        <f>IFERROR((COUNTIF(PKPT[F4],"&lt;&gt;"))-((COUNTIF(PKPT[F4],"*"))),"")</f>
        <v>8</v>
      </c>
      <c r="AA7" s="60"/>
      <c r="AC7" s="46"/>
      <c r="AD7" s="1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0" ht="17" thickBot="1" x14ac:dyDescent="0.3">
      <c r="A8" s="170"/>
      <c r="B8" s="171"/>
      <c r="C8" s="171"/>
      <c r="D8" s="171"/>
      <c r="E8" s="171"/>
      <c r="F8" s="171"/>
      <c r="G8" s="171"/>
      <c r="H8" s="172"/>
      <c r="I8" s="154" t="s">
        <v>1</v>
      </c>
      <c r="J8" s="155"/>
      <c r="K8" s="48">
        <f>IFERROR(QUARTILE(PKPT[E1],3),"")</f>
        <v>0.95</v>
      </c>
      <c r="L8" s="48">
        <f>IFERROR(QUARTILE(PKPT[E2],3),"")</f>
        <v>0.3</v>
      </c>
      <c r="M8" s="48">
        <f>IFERROR(QUARTILE(PKPT[E3],3),"")</f>
        <v>1</v>
      </c>
      <c r="N8" s="48">
        <f>IFERROR(QUARTILE(PKPT[E4],3),"")</f>
        <v>1</v>
      </c>
      <c r="O8" s="5"/>
      <c r="P8" s="5"/>
      <c r="Q8" s="5"/>
      <c r="R8" s="5"/>
      <c r="T8" s="30" t="s">
        <v>9</v>
      </c>
      <c r="U8" s="31"/>
      <c r="V8" s="24">
        <f>IFERROR(STDEV(PKPT[F1]),"")</f>
        <v>0.49244289008980507</v>
      </c>
      <c r="W8" s="24">
        <f>IFERROR(STDEV(PKPT[F2]),"")</f>
        <v>0.22973414586817034</v>
      </c>
      <c r="X8" s="24">
        <f>IFERROR(STDEV(PKPT[F3]),"")</f>
        <v>0.26583202716502535</v>
      </c>
      <c r="Y8" s="24">
        <f>IFERROR(STDEV(PKPT[F4]),"")</f>
        <v>0.81959811580345376</v>
      </c>
      <c r="AA8" s="59"/>
      <c r="AB8" s="255"/>
      <c r="AC8" s="59"/>
      <c r="AD8" s="1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</row>
    <row r="9" spans="1:60" ht="16" x14ac:dyDescent="0.25">
      <c r="A9" s="55"/>
      <c r="B9" s="55"/>
      <c r="C9" s="55"/>
      <c r="D9" s="55"/>
      <c r="E9" s="55"/>
      <c r="F9" s="55"/>
      <c r="G9" s="55"/>
      <c r="H9" s="56"/>
      <c r="I9" s="154" t="s">
        <v>2</v>
      </c>
      <c r="J9" s="155"/>
      <c r="K9" s="48">
        <f>IFERROR(QUARTILE(PKPT[E1],1),"")</f>
        <v>0.15</v>
      </c>
      <c r="L9" s="48">
        <f>IFERROR(QUARTILE(PKPT[E2],1),"")</f>
        <v>4.9999999999999989E-2</v>
      </c>
      <c r="M9" s="48">
        <f>IFERROR(QUARTILE(PKPT[E3],1),"")</f>
        <v>0.5</v>
      </c>
      <c r="N9" s="48">
        <f>IFERROR(QUARTILE(PKPT[E4],1),"")</f>
        <v>0</v>
      </c>
      <c r="O9" s="5"/>
      <c r="P9" s="5"/>
      <c r="Q9" s="5"/>
      <c r="R9" s="5"/>
      <c r="T9" s="30" t="s">
        <v>10</v>
      </c>
      <c r="U9" s="31"/>
      <c r="V9" s="24">
        <f>IFERROR(V8/(SQRT(V7)),"")</f>
        <v>0.18612591743993398</v>
      </c>
      <c r="W9" s="24">
        <f t="shared" ref="W9:Y9" si="0">IFERROR(W8/(SQRT(W7)),"")</f>
        <v>7.6578048622723452E-2</v>
      </c>
      <c r="X9" s="24">
        <f t="shared" si="0"/>
        <v>8.4063468086123333E-2</v>
      </c>
      <c r="Y9" s="24">
        <f t="shared" si="0"/>
        <v>0.28977169276616971</v>
      </c>
      <c r="AB9" s="131" t="s">
        <v>130</v>
      </c>
      <c r="AD9" s="260" t="s">
        <v>34</v>
      </c>
      <c r="AE9" s="261" t="s">
        <v>170</v>
      </c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</row>
    <row r="10" spans="1:60" ht="16" x14ac:dyDescent="0.25">
      <c r="A10" s="5"/>
      <c r="B10" s="5"/>
      <c r="C10" s="5"/>
      <c r="D10" s="5"/>
      <c r="E10" s="5"/>
      <c r="F10" s="5"/>
      <c r="G10" s="5"/>
      <c r="H10" s="49"/>
      <c r="I10" s="47" t="s">
        <v>3</v>
      </c>
      <c r="J10" s="47"/>
      <c r="K10" s="48">
        <f>IFERROR((K8-K9),"")</f>
        <v>0.79999999999999993</v>
      </c>
      <c r="L10" s="48">
        <f>IFERROR((L8-L9),"")</f>
        <v>0.25</v>
      </c>
      <c r="M10" s="48">
        <f>IFERROR((M8-M9),"")</f>
        <v>0.5</v>
      </c>
      <c r="N10" s="48">
        <f>IFERROR((N8-N9),"")</f>
        <v>1</v>
      </c>
      <c r="O10" s="5"/>
      <c r="P10" s="5"/>
      <c r="Q10" s="5"/>
      <c r="R10" s="5"/>
      <c r="T10" s="30" t="s">
        <v>8</v>
      </c>
      <c r="U10" s="31"/>
      <c r="V10" s="26">
        <f>IFERROR(1.65*(V9/V6),"")</f>
        <v>0.3412308486398789</v>
      </c>
      <c r="W10" s="26">
        <f t="shared" ref="W10:Y10" si="1">IFERROR(1.65*(W9/W6),"")</f>
        <v>0.87475694003649473</v>
      </c>
      <c r="X10" s="26">
        <f t="shared" si="1"/>
        <v>0.17782656710526087</v>
      </c>
      <c r="Y10" s="26">
        <f t="shared" si="1"/>
        <v>0.59302113868425421</v>
      </c>
      <c r="AA10" s="181">
        <v>6</v>
      </c>
      <c r="AB10" s="34" t="str">
        <f>V5</f>
        <v>Firewood</v>
      </c>
      <c r="AC10" s="259" t="s">
        <v>192</v>
      </c>
      <c r="AD10" s="266" t="str">
        <f>IFERROR(IF(AC10="Mean value",V16*AA10*365/1000,IF(AC10="Lower bound",V17*AA10*365/1000,"")),"")</f>
        <v/>
      </c>
      <c r="AE10" s="267" t="s">
        <v>27</v>
      </c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</row>
    <row r="11" spans="1:60" ht="16" x14ac:dyDescent="0.25">
      <c r="A11" s="5"/>
      <c r="I11" s="47" t="s">
        <v>4</v>
      </c>
      <c r="J11" s="47"/>
      <c r="K11" s="48">
        <f>IFERROR(K8+(1.5*K10),"")</f>
        <v>2.15</v>
      </c>
      <c r="L11" s="48">
        <f t="shared" ref="L11:M11" si="2">IFERROR(L8+(1.5*L10),"")</f>
        <v>0.67500000000000004</v>
      </c>
      <c r="M11" s="48">
        <f t="shared" si="2"/>
        <v>1.75</v>
      </c>
      <c r="N11" s="48">
        <f>IFERROR(N8+(1.5*N10),"")</f>
        <v>2.5</v>
      </c>
      <c r="O11" s="5"/>
      <c r="P11" s="5"/>
      <c r="Q11" s="5"/>
      <c r="R11" s="5"/>
      <c r="T11" s="30" t="s">
        <v>7</v>
      </c>
      <c r="U11" s="31"/>
      <c r="V11" s="256" t="str">
        <f t="shared" ref="V11" si="3">IF(V7=0,"NA",IF(V10&lt;=0.3,"YES","NO"))</f>
        <v>NO</v>
      </c>
      <c r="W11" s="256" t="str">
        <f>IF(W7=0,"NA",IF(W10&lt;=0.3,"YES","NO"))</f>
        <v>NO</v>
      </c>
      <c r="X11" s="256" t="str">
        <f>IF(X7=0,"NA",IF(X10&lt;=0.3,"YES","NO"))</f>
        <v>YES</v>
      </c>
      <c r="Y11" s="256" t="str">
        <f>IF(Y7=0,"NA",IF(Y10&lt;=0.3,"YES","NO"))</f>
        <v>NO</v>
      </c>
      <c r="AA11" s="182"/>
      <c r="AB11" s="35" t="str">
        <f>W5</f>
        <v>Charcoal</v>
      </c>
      <c r="AC11" s="259" t="s">
        <v>192</v>
      </c>
      <c r="AD11" s="266" t="str">
        <f>IFERROR(IF(AC11="Mean value",W16*AA10*365/1000,IF(AC11="Lower bound",W17*AA10*365/1000,"")),"")</f>
        <v/>
      </c>
      <c r="AE11" s="267" t="s">
        <v>27</v>
      </c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</row>
    <row r="12" spans="1:60" s="15" customFormat="1" ht="16" customHeight="1" x14ac:dyDescent="0.25">
      <c r="A12" s="50"/>
      <c r="B12" s="51"/>
      <c r="C12" s="52"/>
      <c r="D12" s="52"/>
      <c r="E12" s="52"/>
      <c r="F12" s="52"/>
      <c r="G12" s="52"/>
      <c r="H12" s="53"/>
      <c r="I12" s="156" t="s">
        <v>5</v>
      </c>
      <c r="J12" s="156"/>
      <c r="K12" s="57">
        <f>IFERROR(K9-(1.5*K10),"")</f>
        <v>-1.05</v>
      </c>
      <c r="L12" s="57">
        <f>IFERROR(L9-(1.5*L10),"")</f>
        <v>-0.32500000000000001</v>
      </c>
      <c r="M12" s="57">
        <f>IFERROR(M9-(1.5*M10),"")</f>
        <v>-0.25</v>
      </c>
      <c r="N12" s="57">
        <f>IFERROR(N9-(1.5*N10),"")</f>
        <v>-1.5</v>
      </c>
      <c r="O12" s="13"/>
      <c r="P12" s="13"/>
      <c r="Q12" s="13"/>
      <c r="R12" s="13"/>
      <c r="S12" s="14"/>
      <c r="T12" s="147" t="s">
        <v>115</v>
      </c>
      <c r="U12" s="147"/>
      <c r="V12" s="146" t="str">
        <f>IF(V11="NA","",IF(V10&lt;=0.3,"Use mean value","Use lower bound or 
Conduct more test"))</f>
        <v>Use lower bound or _x000D_Conduct more test</v>
      </c>
      <c r="W12" s="146" t="str">
        <f>IF(W11="NA","",IF(W10&lt;=0.3,"Use mean value","Use lower bound or 
Conduct more test"))</f>
        <v>Use lower bound or _x000D_Conduct more test</v>
      </c>
      <c r="X12" s="146" t="str">
        <f>IF(X11="NA","",IF(X10&lt;=0.3,"Use mean value","Use lower bound or 
Conduct more test"))</f>
        <v>Use mean value</v>
      </c>
      <c r="Y12" s="146" t="str">
        <f>IF(Y11="NA","",IF(Y10&lt;=0.3,"Use mean value","Use lower bound or 
Conduct more test"))</f>
        <v>Use lower bound or _x000D_Conduct more test</v>
      </c>
      <c r="Z12" s="14"/>
      <c r="AA12" s="182"/>
      <c r="AB12" s="34" t="str">
        <f>X5</f>
        <v xml:space="preserve">Dung Cake </v>
      </c>
      <c r="AC12" s="259" t="s">
        <v>192</v>
      </c>
      <c r="AD12" s="264" t="str">
        <f>IFERROR(IF(AC12="Mean value",X16*AA10*365/1000,IF(AC12="Lower bound",X17*AA10*365/1000,"")),"")</f>
        <v/>
      </c>
      <c r="AE12" s="265" t="s">
        <v>27</v>
      </c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</row>
    <row r="13" spans="1:60" s="15" customFormat="1" ht="17" customHeight="1" thickBot="1" x14ac:dyDescent="0.3">
      <c r="A13" s="41"/>
      <c r="B13" s="41"/>
      <c r="C13" s="150"/>
      <c r="D13" s="150"/>
      <c r="E13" s="150"/>
      <c r="F13" s="150"/>
      <c r="G13" s="150"/>
      <c r="H13" s="150"/>
      <c r="I13" s="150"/>
      <c r="J13" s="150"/>
      <c r="K13" s="163" t="s">
        <v>39</v>
      </c>
      <c r="L13" s="164"/>
      <c r="M13" s="164"/>
      <c r="N13" s="165"/>
      <c r="O13" s="175" t="s">
        <v>13</v>
      </c>
      <c r="P13" s="176"/>
      <c r="Q13" s="176"/>
      <c r="R13" s="177"/>
      <c r="S13" s="14"/>
      <c r="T13" s="147"/>
      <c r="U13" s="147"/>
      <c r="V13" s="146"/>
      <c r="W13" s="146"/>
      <c r="X13" s="146"/>
      <c r="Y13" s="146"/>
      <c r="Z13" s="14"/>
      <c r="AA13" s="183"/>
      <c r="AB13" s="33" t="str">
        <f>Y5</f>
        <v xml:space="preserve">Crop residue </v>
      </c>
      <c r="AC13" s="259" t="s">
        <v>192</v>
      </c>
      <c r="AD13" s="263" t="str">
        <f>IFERROR(IF(AC13="Mean value",Y16*AA10*365/1000,IF(AC13="Lower bound",Y17*AA10*365/1000,"")),"")</f>
        <v/>
      </c>
      <c r="AE13" s="262" t="s">
        <v>27</v>
      </c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</row>
    <row r="14" spans="1:60" ht="16" customHeight="1" x14ac:dyDescent="0.25">
      <c r="A14" s="42"/>
      <c r="B14" s="44"/>
      <c r="C14" s="149"/>
      <c r="D14" s="149"/>
      <c r="E14" s="149"/>
      <c r="F14" s="149"/>
      <c r="G14" s="152"/>
      <c r="H14" s="153"/>
      <c r="I14" s="153"/>
      <c r="J14" s="153"/>
      <c r="K14" s="166"/>
      <c r="L14" s="167"/>
      <c r="M14" s="167"/>
      <c r="N14" s="168"/>
      <c r="O14" s="178"/>
      <c r="P14" s="179"/>
      <c r="Q14" s="179"/>
      <c r="R14" s="180"/>
      <c r="T14" s="147"/>
      <c r="U14" s="147"/>
      <c r="V14" s="146"/>
      <c r="W14" s="146"/>
      <c r="X14" s="146"/>
      <c r="Y14" s="146"/>
      <c r="AA14" s="1"/>
      <c r="AB14" s="1"/>
      <c r="AC14" s="1"/>
      <c r="AD14" s="1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</row>
    <row r="15" spans="1:60" ht="16" customHeight="1" x14ac:dyDescent="0.25">
      <c r="A15" s="43"/>
      <c r="B15" s="43"/>
      <c r="C15" s="149"/>
      <c r="D15" s="149"/>
      <c r="E15" s="149"/>
      <c r="F15" s="149"/>
      <c r="G15" s="149"/>
      <c r="H15" s="149"/>
      <c r="I15" s="149"/>
      <c r="J15" s="149"/>
      <c r="K15" s="166"/>
      <c r="L15" s="167"/>
      <c r="M15" s="167"/>
      <c r="N15" s="168"/>
      <c r="O15" s="178"/>
      <c r="P15" s="179"/>
      <c r="Q15" s="179"/>
      <c r="R15" s="180"/>
      <c r="T15" s="147"/>
      <c r="U15" s="147"/>
      <c r="V15" s="146"/>
      <c r="W15" s="146"/>
      <c r="X15" s="146"/>
      <c r="Y15" s="146"/>
      <c r="AA15" s="1"/>
      <c r="AB15" s="1"/>
      <c r="AC15" s="1"/>
      <c r="AD15" s="1"/>
      <c r="AR15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</row>
    <row r="16" spans="1:60" ht="16" customHeight="1" x14ac:dyDescent="0.25">
      <c r="A16" s="43"/>
      <c r="B16" s="43"/>
      <c r="C16" s="45"/>
      <c r="D16" s="45"/>
      <c r="E16" s="45"/>
      <c r="F16" s="45"/>
      <c r="G16" s="45"/>
      <c r="H16" s="45"/>
      <c r="I16" s="45"/>
      <c r="J16" s="45"/>
      <c r="K16" s="166"/>
      <c r="L16" s="167"/>
      <c r="M16" s="167"/>
      <c r="N16" s="168"/>
      <c r="O16" s="178"/>
      <c r="P16" s="179"/>
      <c r="Q16" s="179"/>
      <c r="R16" s="180"/>
      <c r="T16" s="30" t="s">
        <v>28</v>
      </c>
      <c r="U16" s="32" t="s">
        <v>19</v>
      </c>
      <c r="V16" s="24">
        <f>V6</f>
        <v>0.9</v>
      </c>
      <c r="W16" s="24">
        <f>W6</f>
        <v>0.14444444444444446</v>
      </c>
      <c r="X16" s="24">
        <f>X6</f>
        <v>0.78</v>
      </c>
      <c r="Y16" s="24">
        <f>Y6</f>
        <v>0.80625000000000002</v>
      </c>
      <c r="AA16" s="1"/>
      <c r="AB16" s="1"/>
      <c r="AC16" s="1"/>
      <c r="AD16" s="1"/>
      <c r="AR16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</row>
    <row r="17" spans="1:61" s="37" customFormat="1" ht="16" x14ac:dyDescent="0.25">
      <c r="A17" s="214"/>
      <c r="B17" s="215"/>
      <c r="C17" s="216" t="s">
        <v>116</v>
      </c>
      <c r="D17" s="216" t="s">
        <v>119</v>
      </c>
      <c r="E17" s="216" t="s">
        <v>121</v>
      </c>
      <c r="F17" s="216" t="s">
        <v>122</v>
      </c>
      <c r="G17" s="216" t="s">
        <v>116</v>
      </c>
      <c r="H17" s="216" t="s">
        <v>119</v>
      </c>
      <c r="I17" s="216" t="s">
        <v>121</v>
      </c>
      <c r="J17" s="217" t="s">
        <v>122</v>
      </c>
      <c r="K17" s="218" t="str">
        <f t="shared" ref="K17:R17" si="4">C17</f>
        <v>Firewood</v>
      </c>
      <c r="L17" s="219" t="str">
        <f t="shared" si="4"/>
        <v>Charcoal</v>
      </c>
      <c r="M17" s="219" t="str">
        <f t="shared" si="4"/>
        <v xml:space="preserve">Dung Cake </v>
      </c>
      <c r="N17" s="220" t="str">
        <f t="shared" si="4"/>
        <v xml:space="preserve">Crop residue </v>
      </c>
      <c r="O17" s="218" t="str">
        <f t="shared" si="4"/>
        <v>Firewood</v>
      </c>
      <c r="P17" s="219" t="str">
        <f t="shared" si="4"/>
        <v>Charcoal</v>
      </c>
      <c r="Q17" s="219" t="str">
        <f t="shared" si="4"/>
        <v xml:space="preserve">Dung Cake </v>
      </c>
      <c r="R17" s="250" t="str">
        <f t="shared" si="4"/>
        <v xml:space="preserve">Crop residue </v>
      </c>
      <c r="S17" s="6"/>
      <c r="T17" s="30" t="s">
        <v>24</v>
      </c>
      <c r="U17" s="32" t="s">
        <v>19</v>
      </c>
      <c r="V17" s="27">
        <f>IFERROR(IF(V11="Yes","-",V16-1.28*STDEV(PKPT[F1])/SQRT(V7)),"")</f>
        <v>0.66175882567688449</v>
      </c>
      <c r="W17" s="27">
        <f>IFERROR(IF(W11="Yes","-",W16-1.28*STDEV(PKPT[F2])/SQRT(W7)),"")</f>
        <v>4.6424542207358449E-2</v>
      </c>
      <c r="X17" s="27" t="str">
        <f>IFERROR(IF(X11="Yes","-",X16-1.28*STDEV(PKPT[F3])/SQRT(X7)),"")</f>
        <v>-</v>
      </c>
      <c r="Y17" s="27">
        <f>IFERROR(IF(Y11="Yes","-",Y16-1.28*STDEV(PKPT[F4])/SQRT(Y7)),"")</f>
        <v>0.43534223325930277</v>
      </c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36"/>
    </row>
    <row r="18" spans="1:61" s="19" customFormat="1" ht="16" hidden="1" x14ac:dyDescent="0.25">
      <c r="A18" s="221" t="s">
        <v>20</v>
      </c>
      <c r="B18" s="222" t="s">
        <v>21</v>
      </c>
      <c r="C18" s="223" t="s">
        <v>136</v>
      </c>
      <c r="D18" s="223" t="s">
        <v>137</v>
      </c>
      <c r="E18" s="223" t="s">
        <v>138</v>
      </c>
      <c r="F18" s="223" t="s">
        <v>135</v>
      </c>
      <c r="G18" s="223" t="s">
        <v>139</v>
      </c>
      <c r="H18" s="223" t="s">
        <v>131</v>
      </c>
      <c r="I18" s="223" t="s">
        <v>140</v>
      </c>
      <c r="J18" s="224" t="s">
        <v>141</v>
      </c>
      <c r="K18" s="225" t="s">
        <v>142</v>
      </c>
      <c r="L18" s="226" t="s">
        <v>132</v>
      </c>
      <c r="M18" s="226" t="s">
        <v>143</v>
      </c>
      <c r="N18" s="227" t="s">
        <v>144</v>
      </c>
      <c r="O18" s="228" t="s">
        <v>145</v>
      </c>
      <c r="P18" s="229" t="s">
        <v>133</v>
      </c>
      <c r="Q18" s="229" t="s">
        <v>146</v>
      </c>
      <c r="R18" s="251" t="s">
        <v>147</v>
      </c>
      <c r="S18" s="6"/>
      <c r="T18" s="6"/>
      <c r="U18" s="6"/>
      <c r="V18" s="6"/>
      <c r="W18" s="6"/>
      <c r="X18" s="6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1"/>
    </row>
    <row r="19" spans="1:61" ht="16" x14ac:dyDescent="0.25">
      <c r="A19" s="230">
        <v>0</v>
      </c>
      <c r="B19" s="231" t="s">
        <v>150</v>
      </c>
      <c r="C19" s="232">
        <v>3</v>
      </c>
      <c r="D19" s="232">
        <v>0.3</v>
      </c>
      <c r="E19" s="232">
        <v>1</v>
      </c>
      <c r="F19" s="232"/>
      <c r="G19" s="232">
        <v>0.1</v>
      </c>
      <c r="H19" s="232">
        <v>0.2</v>
      </c>
      <c r="I19" s="232">
        <v>0</v>
      </c>
      <c r="J19" s="233">
        <v>0</v>
      </c>
      <c r="K19" s="234">
        <f>PKPT[[#This Row],[C1]]-PKPT[[#This Row],[D1]]</f>
        <v>2.9</v>
      </c>
      <c r="L19" s="235">
        <f>PKPT[[#This Row],[C2]]-PKPT[[#This Row],[D2]]</f>
        <v>9.9999999999999978E-2</v>
      </c>
      <c r="M19" s="235">
        <f>PKPT[[#This Row],[C3]]-PKPT[[#This Row],[D3]]</f>
        <v>1</v>
      </c>
      <c r="N19" s="236">
        <f>PKPT[[#This Row],[C4]]-PKPT[[#This Row],[D4]]</f>
        <v>0</v>
      </c>
      <c r="O19" s="237" t="str">
        <f>IF(PKPT[E1]&lt;&gt;0,IF((OR(K19&gt;=$K$11, K19&lt;=$K$12)), "Outlier",K19), "")</f>
        <v>Outlier</v>
      </c>
      <c r="P19" s="238">
        <f>IF(PKPT[E2]&lt;&gt;0,IF((OR(L19&gt;=$L$11, L19&lt;=$L$12)), "Outlier",L19), "")</f>
        <v>9.9999999999999978E-2</v>
      </c>
      <c r="Q19" s="238">
        <f>IF(PKPT[E3]&lt;&gt;0,IF((OR(M19&gt;=$M$11, M19&lt;=$M$12)), "Outlier",M19), "")</f>
        <v>1</v>
      </c>
      <c r="R19" s="252" t="str">
        <f>IF(PKPT[E4]&lt;&gt;0,IF((OR(N19&gt;=$N$11, N19&lt;=$N$12))," Outlier",N19), "")</f>
        <v/>
      </c>
    </row>
    <row r="20" spans="1:61" ht="16" x14ac:dyDescent="0.25">
      <c r="A20" s="230">
        <v>1</v>
      </c>
      <c r="B20" s="231" t="s">
        <v>14</v>
      </c>
      <c r="C20" s="232">
        <v>2</v>
      </c>
      <c r="D20" s="232">
        <v>0.4</v>
      </c>
      <c r="E20" s="232">
        <v>1</v>
      </c>
      <c r="F20" s="232">
        <v>2</v>
      </c>
      <c r="G20" s="232">
        <v>0.1</v>
      </c>
      <c r="H20" s="232">
        <v>0.2</v>
      </c>
      <c r="I20" s="232">
        <v>0</v>
      </c>
      <c r="J20" s="233">
        <v>0.4</v>
      </c>
      <c r="K20" s="234">
        <f>PKPT[[#This Row],[C1]]-PKPT[[#This Row],[D1]]</f>
        <v>1.9</v>
      </c>
      <c r="L20" s="235">
        <f>PKPT[[#This Row],[C2]]-PKPT[[#This Row],[D2]]</f>
        <v>0.2</v>
      </c>
      <c r="M20" s="235">
        <f>PKPT[[#This Row],[C3]]-PKPT[[#This Row],[D3]]</f>
        <v>1</v>
      </c>
      <c r="N20" s="236">
        <f>PKPT[[#This Row],[C4]]-PKPT[[#This Row],[D4]]</f>
        <v>1.6</v>
      </c>
      <c r="O20" s="237">
        <f>IF(PKPT[E1]&lt;&gt;0,IF((OR(K20&gt;=$K$11, K20&lt;=$K$12)), "Outlier",K20), "")</f>
        <v>1.9</v>
      </c>
      <c r="P20" s="239">
        <f>IF(PKPT[E2]&lt;&gt;0,IF((OR(L20&gt;=$L$11, L20&lt;=$L$12)), "Outlier",L20), "")</f>
        <v>0.2</v>
      </c>
      <c r="Q20" s="239">
        <f>IF(PKPT[E3]&lt;&gt;0,IF((OR(M20&gt;=$M$11, M20&lt;=$M$12)), "Outlier",M20), "")</f>
        <v>1</v>
      </c>
      <c r="R20" s="253">
        <f>IF(PKPT[E4]&lt;&gt;0,IF((OR(N20&gt;=$N$11, N20&lt;=$N$12))," Outlier",N20), "")</f>
        <v>1.6</v>
      </c>
      <c r="T20" s="1"/>
      <c r="U20" s="1"/>
      <c r="V20" s="1"/>
      <c r="W20" s="1"/>
      <c r="X20" s="1"/>
      <c r="Y20" s="1"/>
      <c r="AA20" s="1"/>
      <c r="AB20" s="1"/>
      <c r="AC20" s="17"/>
      <c r="AD20" s="1"/>
      <c r="AR20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</row>
    <row r="21" spans="1:61" ht="16" x14ac:dyDescent="0.25">
      <c r="A21" s="230">
        <v>2</v>
      </c>
      <c r="B21" s="231" t="s">
        <v>15</v>
      </c>
      <c r="C21" s="232">
        <v>1</v>
      </c>
      <c r="D21" s="232">
        <v>0</v>
      </c>
      <c r="E21" s="232">
        <v>1</v>
      </c>
      <c r="F21" s="232">
        <v>2</v>
      </c>
      <c r="G21" s="232">
        <v>1</v>
      </c>
      <c r="H21" s="232">
        <v>0.2</v>
      </c>
      <c r="I21" s="232">
        <v>0</v>
      </c>
      <c r="J21" s="233">
        <v>0.4</v>
      </c>
      <c r="K21" s="234">
        <f>PKPT[[#This Row],[C1]]-PKPT[[#This Row],[D1]]</f>
        <v>0</v>
      </c>
      <c r="L21" s="235">
        <f>PKPT[[#This Row],[C2]]-PKPT[[#This Row],[D2]]</f>
        <v>-0.2</v>
      </c>
      <c r="M21" s="235">
        <f>PKPT[[#This Row],[C3]]-PKPT[[#This Row],[D3]]</f>
        <v>1</v>
      </c>
      <c r="N21" s="236">
        <f>PKPT[[#This Row],[C4]]-PKPT[[#This Row],[D4]]</f>
        <v>1.6</v>
      </c>
      <c r="O21" s="237" t="str">
        <f>IF(PKPT[E1]&lt;&gt;0,IF((OR(K21&gt;=$K$11, K21&lt;=$K$12)), "Outlier",K21), "")</f>
        <v/>
      </c>
      <c r="P21" s="239">
        <f>IF(PKPT[E2]&lt;&gt;0,IF((OR(L21&gt;=$L$11, L21&lt;=$L$12)), "Outlier",L21), "")</f>
        <v>-0.2</v>
      </c>
      <c r="Q21" s="239">
        <f>IF(PKPT[E3]&lt;&gt;0,IF((OR(M21&gt;=$M$11, M21&lt;=$M$12)), "Outlier",M21), "")</f>
        <v>1</v>
      </c>
      <c r="R21" s="253">
        <f>IF(PKPT[E4]&lt;&gt;0,IF((OR(N21&gt;=$N$11, N21&lt;=$N$12))," Outlier",N21), "")</f>
        <v>1.6</v>
      </c>
      <c r="T21" s="1"/>
      <c r="U21" s="1"/>
      <c r="V21" s="1"/>
      <c r="W21" s="1"/>
      <c r="X21" s="1"/>
      <c r="Y21" s="1"/>
      <c r="AA21" s="1"/>
      <c r="AB21" s="1"/>
      <c r="AC21" s="1"/>
      <c r="AD21" s="1"/>
      <c r="AR21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</row>
    <row r="22" spans="1:61" ht="16" x14ac:dyDescent="0.25">
      <c r="A22" s="230">
        <v>3</v>
      </c>
      <c r="B22" s="231" t="s">
        <v>16</v>
      </c>
      <c r="C22" s="232">
        <v>1.25</v>
      </c>
      <c r="D22" s="232">
        <v>0</v>
      </c>
      <c r="E22" s="232">
        <v>1</v>
      </c>
      <c r="F22" s="232">
        <v>1</v>
      </c>
      <c r="G22" s="232">
        <v>0.5</v>
      </c>
      <c r="H22" s="232">
        <v>0.2</v>
      </c>
      <c r="I22" s="232">
        <v>0</v>
      </c>
      <c r="J22" s="233">
        <v>0.4</v>
      </c>
      <c r="K22" s="234">
        <f>PKPT[[#This Row],[C1]]-PKPT[[#This Row],[D1]]</f>
        <v>0.75</v>
      </c>
      <c r="L22" s="235">
        <f>PKPT[[#This Row],[C2]]-PKPT[[#This Row],[D2]]</f>
        <v>-0.2</v>
      </c>
      <c r="M22" s="235">
        <f>PKPT[[#This Row],[C3]]-PKPT[[#This Row],[D3]]</f>
        <v>1</v>
      </c>
      <c r="N22" s="236">
        <f>PKPT[[#This Row],[C4]]-PKPT[[#This Row],[D4]]</f>
        <v>0.6</v>
      </c>
      <c r="O22" s="237">
        <f>IF(PKPT[E1]&lt;&gt;0,IF((OR(K22&gt;=$K$11, K22&lt;=$K$12)), "Outlier",K22), "")</f>
        <v>0.75</v>
      </c>
      <c r="P22" s="239">
        <f>IF(PKPT[E2]&lt;&gt;0,IF((OR(L22&gt;=$L$11, L22&lt;=$L$12)), "Outlier",L22), "")</f>
        <v>-0.2</v>
      </c>
      <c r="Q22" s="239">
        <f>IF(PKPT[E3]&lt;&gt;0,IF((OR(M22&gt;=$M$11, M22&lt;=$M$12)), "Outlier",M22), "")</f>
        <v>1</v>
      </c>
      <c r="R22" s="253">
        <f>IF(PKPT[E4]&lt;&gt;0,IF((OR(N22&gt;=$N$11, N22&lt;=$N$12))," Outlier",N22), "")</f>
        <v>0.6</v>
      </c>
      <c r="T22" s="1"/>
      <c r="U22" s="1"/>
      <c r="V22" s="1"/>
      <c r="W22" s="1"/>
      <c r="X22" s="1"/>
      <c r="Y22" s="1"/>
      <c r="AA22" s="1"/>
      <c r="AB22" s="1"/>
      <c r="AC22" s="1"/>
      <c r="AD22" s="1"/>
      <c r="AR2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</row>
    <row r="23" spans="1:61" ht="16" x14ac:dyDescent="0.25">
      <c r="A23" s="230">
        <v>4</v>
      </c>
      <c r="B23" s="231" t="s">
        <v>17</v>
      </c>
      <c r="C23" s="232">
        <v>2</v>
      </c>
      <c r="D23" s="232">
        <v>0.5</v>
      </c>
      <c r="E23" s="232">
        <v>1</v>
      </c>
      <c r="F23" s="232">
        <v>1</v>
      </c>
      <c r="G23" s="232">
        <v>1</v>
      </c>
      <c r="H23" s="232">
        <v>0</v>
      </c>
      <c r="I23" s="232">
        <v>0</v>
      </c>
      <c r="J23" s="233">
        <v>0.35</v>
      </c>
      <c r="K23" s="234">
        <f>PKPT[[#This Row],[C1]]-PKPT[[#This Row],[D1]]</f>
        <v>1</v>
      </c>
      <c r="L23" s="235">
        <f>PKPT[[#This Row],[C2]]-PKPT[[#This Row],[D2]]</f>
        <v>0.5</v>
      </c>
      <c r="M23" s="235">
        <f>PKPT[[#This Row],[C3]]-PKPT[[#This Row],[D3]]</f>
        <v>1</v>
      </c>
      <c r="N23" s="236">
        <f>PKPT[[#This Row],[C4]]-PKPT[[#This Row],[D4]]</f>
        <v>0.65</v>
      </c>
      <c r="O23" s="237">
        <f>IF(PKPT[E1]&lt;&gt;0,IF((OR(K23&gt;=$K$11, K23&lt;=$K$12)), "Outlier",K23), "")</f>
        <v>1</v>
      </c>
      <c r="P23" s="239">
        <f>IF(PKPT[E2]&lt;&gt;0,IF((OR(L23&gt;=$L$11, L23&lt;=$L$12)), "Outlier",L23), "")</f>
        <v>0.5</v>
      </c>
      <c r="Q23" s="239">
        <f>IF(PKPT[E3]&lt;&gt;0,IF((OR(M23&gt;=$M$11, M23&lt;=$M$12)), "Outlier",M23), "")</f>
        <v>1</v>
      </c>
      <c r="R23" s="253">
        <f>IF(PKPT[E4]&lt;&gt;0,IF((OR(N23&gt;=$N$11, N23&lt;=$N$12))," Outlier",N23), "")</f>
        <v>0.65</v>
      </c>
      <c r="T23" s="1"/>
      <c r="U23" s="1"/>
      <c r="V23" s="1"/>
      <c r="W23" s="1"/>
      <c r="X23" s="1"/>
      <c r="Y23" s="1"/>
      <c r="AA23" s="1"/>
      <c r="AB23" s="1"/>
      <c r="AC23" s="1"/>
      <c r="AD23" s="1"/>
      <c r="AR23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</row>
    <row r="24" spans="1:61" ht="16" x14ac:dyDescent="0.25">
      <c r="A24" s="230">
        <v>5</v>
      </c>
      <c r="B24" s="231" t="s">
        <v>18</v>
      </c>
      <c r="C24" s="232">
        <v>1.25</v>
      </c>
      <c r="D24" s="232">
        <v>0.3</v>
      </c>
      <c r="E24" s="232">
        <v>0.5</v>
      </c>
      <c r="F24" s="232">
        <v>1</v>
      </c>
      <c r="G24" s="232">
        <v>0.5</v>
      </c>
      <c r="H24" s="232">
        <v>0</v>
      </c>
      <c r="I24" s="232">
        <v>0</v>
      </c>
      <c r="J24" s="233">
        <v>1</v>
      </c>
      <c r="K24" s="234">
        <f>PKPT[[#This Row],[C1]]-PKPT[[#This Row],[D1]]</f>
        <v>0.75</v>
      </c>
      <c r="L24" s="235">
        <f>PKPT[[#This Row],[C2]]-PKPT[[#This Row],[D2]]</f>
        <v>0.3</v>
      </c>
      <c r="M24" s="235">
        <f>PKPT[[#This Row],[C3]]-PKPT[[#This Row],[D3]]</f>
        <v>0.5</v>
      </c>
      <c r="N24" s="236">
        <f>PKPT[[#This Row],[C4]]-PKPT[[#This Row],[D4]]</f>
        <v>0</v>
      </c>
      <c r="O24" s="237">
        <f>IF(PKPT[E1]&lt;&gt;0,IF((OR(K24&gt;=$K$11, K24&lt;=$K$12)), "Outlier",K24), "")</f>
        <v>0.75</v>
      </c>
      <c r="P24" s="239">
        <f>IF(PKPT[E2]&lt;&gt;0,IF((OR(L24&gt;=$L$11, L24&lt;=$L$12)), "Outlier",L24), "")</f>
        <v>0.3</v>
      </c>
      <c r="Q24" s="239">
        <f>IF(PKPT[E3]&lt;&gt;0,IF((OR(M24&gt;=$M$11, M24&lt;=$M$12)), "Outlier",M24), "")</f>
        <v>0.5</v>
      </c>
      <c r="R24" s="253" t="str">
        <f>IF(PKPT[E4]&lt;&gt;0,IF((OR(N24&gt;=$N$11, N24&lt;=$N$12))," Outlier",N24), "")</f>
        <v/>
      </c>
      <c r="T24" s="1"/>
      <c r="U24" s="1"/>
      <c r="V24" s="1"/>
      <c r="W24" s="1"/>
      <c r="X24" s="1"/>
      <c r="Y24" s="1"/>
      <c r="AA24" s="1"/>
      <c r="AB24" s="1"/>
      <c r="AC24" s="1"/>
      <c r="AD24" s="1"/>
      <c r="AR24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</row>
    <row r="25" spans="1:61" ht="16" x14ac:dyDescent="0.25">
      <c r="A25" s="230">
        <v>6</v>
      </c>
      <c r="B25" s="231" t="s">
        <v>41</v>
      </c>
      <c r="C25" s="232">
        <v>1.2</v>
      </c>
      <c r="D25" s="232">
        <v>2</v>
      </c>
      <c r="E25" s="232">
        <v>0.5</v>
      </c>
      <c r="F25" s="232">
        <v>1</v>
      </c>
      <c r="G25" s="232">
        <v>0.5</v>
      </c>
      <c r="H25" s="232">
        <v>0</v>
      </c>
      <c r="I25" s="232">
        <v>0</v>
      </c>
      <c r="J25" s="233">
        <v>0</v>
      </c>
      <c r="K25" s="234">
        <f>PKPT[[#This Row],[C1]]-PKPT[[#This Row],[D1]]</f>
        <v>0.7</v>
      </c>
      <c r="L25" s="235">
        <f>PKPT[[#This Row],[C2]]-PKPT[[#This Row],[D2]]</f>
        <v>2</v>
      </c>
      <c r="M25" s="235">
        <f>PKPT[[#This Row],[C3]]-PKPT[[#This Row],[D3]]</f>
        <v>0.5</v>
      </c>
      <c r="N25" s="236">
        <f>PKPT[[#This Row],[C4]]-PKPT[[#This Row],[D4]]</f>
        <v>1</v>
      </c>
      <c r="O25" s="237">
        <f>IF(PKPT[E1]&lt;&gt;0,IF((OR(K25&gt;=$K$11, K25&lt;=$K$12)), "Outlier",K25), "")</f>
        <v>0.7</v>
      </c>
      <c r="P25" s="239" t="str">
        <f>IF(PKPT[E2]&lt;&gt;0,IF((OR(L25&gt;=$L$11, L25&lt;=$L$12)), "Outlier",L25), "")</f>
        <v>Outlier</v>
      </c>
      <c r="Q25" s="239">
        <f>IF(PKPT[E3]&lt;&gt;0,IF((OR(M25&gt;=$M$11, M25&lt;=$M$12)), "Outlier",M25), "")</f>
        <v>0.5</v>
      </c>
      <c r="R25" s="253">
        <f>IF(PKPT[E4]&lt;&gt;0,IF((OR(N25&gt;=$N$11, N25&lt;=$N$12))," Outlier",N25), "")</f>
        <v>1</v>
      </c>
      <c r="T25" s="1"/>
      <c r="U25" s="1"/>
      <c r="V25" s="1"/>
      <c r="W25" s="1"/>
      <c r="X25" s="1"/>
      <c r="Y25" s="1"/>
      <c r="AA25" s="1"/>
      <c r="AB25" s="1"/>
      <c r="AC25" s="1"/>
      <c r="AD25" s="1"/>
      <c r="AR25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</row>
    <row r="26" spans="1:61" ht="16" x14ac:dyDescent="0.25">
      <c r="A26" s="230">
        <v>7</v>
      </c>
      <c r="B26" s="231" t="s">
        <v>22</v>
      </c>
      <c r="C26" s="232">
        <v>1.4</v>
      </c>
      <c r="D26" s="232">
        <v>0.1</v>
      </c>
      <c r="E26" s="232">
        <v>0.7</v>
      </c>
      <c r="F26" s="232">
        <v>1</v>
      </c>
      <c r="G26" s="232">
        <v>0.5</v>
      </c>
      <c r="H26" s="232">
        <v>0</v>
      </c>
      <c r="I26" s="232">
        <v>0</v>
      </c>
      <c r="J26" s="233">
        <v>0</v>
      </c>
      <c r="K26" s="234">
        <f>PKPT[[#This Row],[C1]]-PKPT[[#This Row],[D1]]</f>
        <v>0.89999999999999991</v>
      </c>
      <c r="L26" s="235">
        <f>PKPT[[#This Row],[C2]]-PKPT[[#This Row],[D2]]</f>
        <v>0.1</v>
      </c>
      <c r="M26" s="235">
        <f>PKPT[[#This Row],[C3]]-PKPT[[#This Row],[D3]]</f>
        <v>0.7</v>
      </c>
      <c r="N26" s="236">
        <f>PKPT[[#This Row],[C4]]-PKPT[[#This Row],[D4]]</f>
        <v>1</v>
      </c>
      <c r="O26" s="237">
        <f>IF(PKPT[E1]&lt;&gt;0,IF((OR(K26&gt;=$K$11, K26&lt;=$K$12)), "Outlier",K26), "")</f>
        <v>0.89999999999999991</v>
      </c>
      <c r="P26" s="239">
        <f>IF(PKPT[E2]&lt;&gt;0,IF((OR(L26&gt;=$L$11, L26&lt;=$L$12)), "Outlier",L26), "")</f>
        <v>0.1</v>
      </c>
      <c r="Q26" s="239">
        <f>IF(PKPT[E3]&lt;&gt;0,IF((OR(M26&gt;=$M$11, M26&lt;=$M$12)), "Outlier",M26), "")</f>
        <v>0.7</v>
      </c>
      <c r="R26" s="253">
        <f>IF(PKPT[E4]&lt;&gt;0,IF((OR(N26&gt;=$N$11, N26&lt;=$N$12))," Outlier",N26), "")</f>
        <v>1</v>
      </c>
      <c r="T26" s="1"/>
      <c r="U26" s="1"/>
      <c r="V26" s="1"/>
      <c r="W26" s="1"/>
      <c r="X26" s="1"/>
      <c r="Y26" s="1"/>
      <c r="AA26" s="1"/>
      <c r="AB26" s="1"/>
      <c r="AC26" s="1"/>
      <c r="AD26" s="1"/>
      <c r="AR26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</row>
    <row r="27" spans="1:61" ht="16" x14ac:dyDescent="0.25">
      <c r="A27" s="230">
        <v>8</v>
      </c>
      <c r="B27" s="231" t="s">
        <v>23</v>
      </c>
      <c r="C27" s="232">
        <v>1</v>
      </c>
      <c r="D27" s="232">
        <v>0.2</v>
      </c>
      <c r="E27" s="232">
        <v>0.3</v>
      </c>
      <c r="F27" s="232">
        <v>1</v>
      </c>
      <c r="G27" s="232">
        <v>1</v>
      </c>
      <c r="H27" s="232">
        <v>0</v>
      </c>
      <c r="I27" s="232">
        <v>0</v>
      </c>
      <c r="J27" s="233">
        <v>0</v>
      </c>
      <c r="K27" s="234">
        <f>PKPT[[#This Row],[C1]]-PKPT[[#This Row],[D1]]</f>
        <v>0</v>
      </c>
      <c r="L27" s="235">
        <f>PKPT[[#This Row],[C2]]-PKPT[[#This Row],[D2]]</f>
        <v>0.2</v>
      </c>
      <c r="M27" s="235">
        <f>PKPT[[#This Row],[C3]]-PKPT[[#This Row],[D3]]</f>
        <v>0.3</v>
      </c>
      <c r="N27" s="236">
        <f>PKPT[[#This Row],[C4]]-PKPT[[#This Row],[D4]]</f>
        <v>1</v>
      </c>
      <c r="O27" s="237" t="str">
        <f>IF(PKPT[E1]&lt;&gt;0,IF((OR(K27&gt;=$K$11, K27&lt;=$K$12)), "Outlier",K27), "")</f>
        <v/>
      </c>
      <c r="P27" s="239">
        <f>IF(PKPT[E2]&lt;&gt;0,IF((OR(L27&gt;=$L$11, L27&lt;=$L$12)), "Outlier",L27), "")</f>
        <v>0.2</v>
      </c>
      <c r="Q27" s="239">
        <f>IF(PKPT[E3]&lt;&gt;0,IF((OR(M27&gt;=$M$11, M27&lt;=$M$12)), "Outlier",M27), "")</f>
        <v>0.3</v>
      </c>
      <c r="R27" s="253">
        <f>IF(PKPT[E4]&lt;&gt;0,IF((OR(N27&gt;=$N$11, N27&lt;=$N$12))," Outlier",N27), "")</f>
        <v>1</v>
      </c>
      <c r="T27" s="1"/>
      <c r="U27" s="1"/>
      <c r="V27" s="1"/>
      <c r="W27" s="1"/>
      <c r="X27" s="1"/>
      <c r="Y27" s="1"/>
      <c r="AA27" s="1"/>
      <c r="AB27" s="1"/>
      <c r="AC27" s="1"/>
      <c r="AD27" s="1"/>
      <c r="AR27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</row>
    <row r="28" spans="1:61" ht="16" x14ac:dyDescent="0.25">
      <c r="A28" s="230">
        <v>9</v>
      </c>
      <c r="B28" s="231" t="s">
        <v>42</v>
      </c>
      <c r="C28" s="232">
        <v>0.5</v>
      </c>
      <c r="D28" s="232">
        <v>0.3</v>
      </c>
      <c r="E28" s="232">
        <v>0.8</v>
      </c>
      <c r="F28" s="232">
        <v>0</v>
      </c>
      <c r="G28" s="232">
        <v>0.2</v>
      </c>
      <c r="H28" s="232">
        <v>0</v>
      </c>
      <c r="I28" s="232">
        <v>0</v>
      </c>
      <c r="J28" s="233">
        <v>1</v>
      </c>
      <c r="K28" s="234">
        <f>PKPT[[#This Row],[C1]]-PKPT[[#This Row],[D1]]</f>
        <v>0.3</v>
      </c>
      <c r="L28" s="235">
        <f>PKPT[[#This Row],[C2]]-PKPT[[#This Row],[D2]]</f>
        <v>0.3</v>
      </c>
      <c r="M28" s="235">
        <f>PKPT[[#This Row],[C3]]-PKPT[[#This Row],[D3]]</f>
        <v>0.8</v>
      </c>
      <c r="N28" s="236">
        <f>PKPT[[#This Row],[C4]]-PKPT[[#This Row],[D4]]</f>
        <v>-1</v>
      </c>
      <c r="O28" s="237">
        <f>IF(PKPT[E1]&lt;&gt;0,IF((OR(K28&gt;=$K$11, K28&lt;=$K$12)), "Outlier",K28), "")</f>
        <v>0.3</v>
      </c>
      <c r="P28" s="239">
        <f>IF(PKPT[E2]&lt;&gt;0,IF((OR(L28&gt;=$L$11, L28&lt;=$L$12)), "Outlier",L28), "")</f>
        <v>0.3</v>
      </c>
      <c r="Q28" s="239">
        <f>IF(PKPT[E3]&lt;&gt;0,IF((OR(M28&gt;=$M$11, M28&lt;=$M$12)), "Outlier",M28), "")</f>
        <v>0.8</v>
      </c>
      <c r="R28" s="253">
        <f>IF(PKPT[E4]&lt;&gt;0,IF((OR(N28&gt;=$N$11, N28&lt;=$N$12))," Outlier",N28), "")</f>
        <v>-1</v>
      </c>
      <c r="T28" s="1"/>
      <c r="U28" s="1"/>
      <c r="V28" s="1"/>
      <c r="W28" s="1"/>
      <c r="X28" s="1"/>
      <c r="Y28" s="1"/>
      <c r="AA28" s="1"/>
      <c r="AB28" s="1"/>
      <c r="AC28" s="1"/>
      <c r="AD28" s="1"/>
      <c r="AR28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</row>
    <row r="29" spans="1:61" ht="16" x14ac:dyDescent="0.25">
      <c r="A29" s="240">
        <v>10</v>
      </c>
      <c r="B29" s="241" t="s">
        <v>43</v>
      </c>
      <c r="C29" s="242"/>
      <c r="D29" s="243"/>
      <c r="E29" s="243"/>
      <c r="F29" s="243"/>
      <c r="G29" s="243"/>
      <c r="H29" s="243"/>
      <c r="I29" s="243"/>
      <c r="J29" s="244"/>
      <c r="K29" s="245">
        <f>PKPT[[#This Row],[C1]]-PKPT[[#This Row],[D1]]</f>
        <v>0</v>
      </c>
      <c r="L29" s="246">
        <f>PKPT[[#This Row],[C2]]-PKPT[[#This Row],[D2]]</f>
        <v>0</v>
      </c>
      <c r="M29" s="246">
        <f>PKPT[[#This Row],[C3]]-PKPT[[#This Row],[D3]]</f>
        <v>0</v>
      </c>
      <c r="N29" s="247">
        <f>PKPT[[#This Row],[C4]]-PKPT[[#This Row],[D4]]</f>
        <v>0</v>
      </c>
      <c r="O29" s="248" t="str">
        <f>IF(PKPT[E1]&lt;&gt;0,IF((OR(K29&gt;=$K$11, K29&lt;=$K$12)), "Outlier",K29), "")</f>
        <v/>
      </c>
      <c r="P29" s="249" t="str">
        <f>IF(PKPT[E2]&lt;&gt;0,IF((OR(L29&gt;=$L$11, L29&lt;=$L$12)), "Outlier",L29), "")</f>
        <v/>
      </c>
      <c r="Q29" s="249" t="str">
        <f>IF(PKPT[E3]&lt;&gt;0,IF((OR(M29&gt;=$M$11, M29&lt;=$M$12)), "Outlier",M29), "")</f>
        <v/>
      </c>
      <c r="R29" s="254" t="str">
        <f>IF(PKPT[E4]&lt;&gt;0,IF((OR(N29&gt;=$N$11, N29&lt;=$N$12))," Outlier",N29), "")</f>
        <v/>
      </c>
      <c r="S29"/>
      <c r="T29" s="1"/>
      <c r="U29" s="1"/>
      <c r="V29" s="1"/>
      <c r="W29" s="1"/>
      <c r="X29" s="1"/>
      <c r="Y29" s="1"/>
      <c r="AA29" s="1"/>
      <c r="AB29" s="1"/>
      <c r="AC29" s="1"/>
      <c r="AD29" s="1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</row>
    <row r="30" spans="1:61" x14ac:dyDescent="0.25">
      <c r="S30"/>
      <c r="T30" s="1"/>
      <c r="U30" s="1"/>
      <c r="V30" s="1"/>
      <c r="W30" s="1"/>
      <c r="X30" s="1"/>
      <c r="Y30" s="1"/>
      <c r="AA30" s="1"/>
      <c r="AB30" s="1"/>
      <c r="AC30" s="1"/>
      <c r="AD30" s="1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</row>
    <row r="31" spans="1:61" x14ac:dyDescent="0.25">
      <c r="S31"/>
      <c r="T31" s="1"/>
      <c r="U31" s="1"/>
      <c r="V31" s="1"/>
      <c r="W31" s="1"/>
      <c r="X31" s="1"/>
      <c r="Y31" s="1"/>
      <c r="AA31" s="1"/>
      <c r="AB31" s="1"/>
      <c r="AC31" s="1"/>
      <c r="AD31" s="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</row>
    <row r="32" spans="1:61" x14ac:dyDescent="0.25">
      <c r="S32"/>
      <c r="T32" s="1"/>
      <c r="U32" s="1"/>
      <c r="V32" s="1"/>
      <c r="W32" s="1"/>
      <c r="X32" s="1"/>
      <c r="Y32" s="1"/>
      <c r="AA32" s="1"/>
      <c r="AB32" s="1"/>
      <c r="AC32" s="1"/>
      <c r="AD32" s="1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</row>
    <row r="33" spans="19:54" x14ac:dyDescent="0.25">
      <c r="S33"/>
      <c r="T33" s="1"/>
      <c r="U33" s="1"/>
      <c r="V33" s="1"/>
      <c r="W33" s="1"/>
      <c r="X33" s="1"/>
      <c r="Y33" s="1"/>
      <c r="AA33" s="1"/>
      <c r="AB33" s="1"/>
      <c r="AC33" s="1"/>
      <c r="AD33" s="1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</row>
    <row r="34" spans="19:54" x14ac:dyDescent="0.25">
      <c r="S34"/>
      <c r="T34" s="1"/>
      <c r="U34" s="1"/>
      <c r="V34" s="1"/>
      <c r="W34" s="1"/>
      <c r="X34" s="1"/>
      <c r="Y34" s="1"/>
      <c r="AA34" s="1"/>
      <c r="AB34" s="1"/>
      <c r="AC34" s="1"/>
      <c r="AD34" s="1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</row>
    <row r="35" spans="19:54" x14ac:dyDescent="0.25">
      <c r="S35"/>
      <c r="T35" s="1"/>
      <c r="U35" s="1"/>
      <c r="V35" s="1"/>
      <c r="W35" s="1"/>
      <c r="X35" s="1"/>
      <c r="Y35" s="1"/>
      <c r="AA35" s="1"/>
      <c r="AB35" s="1"/>
      <c r="AC35" s="1"/>
      <c r="AD35" s="1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</row>
    <row r="36" spans="19:54" x14ac:dyDescent="0.25">
      <c r="S36"/>
      <c r="T36" s="1"/>
      <c r="U36" s="1"/>
      <c r="V36" s="1"/>
      <c r="W36" s="1"/>
      <c r="X36" s="1"/>
      <c r="Y36" s="1"/>
      <c r="AA36" s="1"/>
      <c r="AB36" s="1"/>
      <c r="AC36" s="1"/>
      <c r="AD36" s="1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</row>
    <row r="37" spans="19:54" x14ac:dyDescent="0.25">
      <c r="S37"/>
      <c r="T37" s="1"/>
      <c r="U37" s="1"/>
      <c r="V37" s="1"/>
      <c r="W37" s="1"/>
      <c r="X37" s="1"/>
      <c r="Y37" s="1"/>
      <c r="AA37" s="1"/>
      <c r="AB37" s="1"/>
      <c r="AC37" s="1"/>
      <c r="AD37" s="1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</row>
    <row r="38" spans="19:54" x14ac:dyDescent="0.25">
      <c r="S38"/>
      <c r="T38" s="1"/>
      <c r="U38" s="1"/>
      <c r="V38" s="1"/>
      <c r="W38" s="1"/>
      <c r="X38" s="1"/>
      <c r="Y38" s="1"/>
      <c r="AA38" s="1"/>
      <c r="AB38" s="1"/>
      <c r="AC38" s="1"/>
      <c r="AD38" s="1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</row>
    <row r="39" spans="19:54" x14ac:dyDescent="0.25">
      <c r="S39"/>
      <c r="T39" s="1"/>
      <c r="U39" s="1"/>
      <c r="V39" s="1"/>
      <c r="W39" s="1"/>
      <c r="X39" s="1"/>
      <c r="Y39" s="1"/>
      <c r="AA39" s="1"/>
      <c r="AB39" s="1"/>
      <c r="AC39" s="1"/>
      <c r="AD39" s="1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</row>
    <row r="40" spans="19:54" x14ac:dyDescent="0.25">
      <c r="S40"/>
      <c r="T40" s="1"/>
      <c r="U40" s="1"/>
      <c r="V40" s="1"/>
      <c r="W40" s="1"/>
      <c r="X40" s="1"/>
      <c r="Y40" s="1"/>
      <c r="AA40" s="1"/>
      <c r="AB40" s="1"/>
      <c r="AC40" s="1"/>
      <c r="AD40" s="1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</row>
    <row r="41" spans="19:54" x14ac:dyDescent="0.25">
      <c r="S41"/>
      <c r="T41" s="1"/>
      <c r="U41" s="1"/>
      <c r="V41" s="1"/>
      <c r="W41" s="1"/>
      <c r="X41" s="1"/>
      <c r="Y41" s="1"/>
      <c r="AA41" s="1"/>
      <c r="AB41" s="1"/>
      <c r="AC41" s="1"/>
      <c r="AD41" s="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</row>
    <row r="42" spans="19:54" x14ac:dyDescent="0.25">
      <c r="S42"/>
      <c r="T42" s="1"/>
      <c r="U42" s="1"/>
      <c r="V42" s="1"/>
      <c r="W42" s="1"/>
      <c r="X42" s="1"/>
      <c r="Y42" s="1"/>
      <c r="AA42" s="1"/>
      <c r="AB42" s="1"/>
      <c r="AC42" s="1"/>
      <c r="AD42" s="1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</row>
    <row r="43" spans="19:54" x14ac:dyDescent="0.25">
      <c r="S43"/>
      <c r="T43" s="1"/>
      <c r="U43" s="1"/>
      <c r="V43" s="1"/>
      <c r="W43" s="1"/>
      <c r="X43" s="1"/>
      <c r="Y43" s="1"/>
      <c r="AA43" s="1"/>
      <c r="AB43" s="1"/>
      <c r="AC43" s="1"/>
      <c r="AD43" s="1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</row>
    <row r="44" spans="19:54" x14ac:dyDescent="0.25">
      <c r="S44"/>
      <c r="T44" s="1"/>
      <c r="U44" s="1"/>
      <c r="V44" s="1"/>
      <c r="W44" s="1"/>
      <c r="X44" s="1"/>
      <c r="Y44" s="1"/>
      <c r="AA44" s="1"/>
      <c r="AB44" s="1"/>
      <c r="AC44" s="1"/>
      <c r="AD44" s="1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</row>
    <row r="45" spans="19:54" x14ac:dyDescent="0.25">
      <c r="S45"/>
      <c r="T45" s="1"/>
      <c r="U45" s="1"/>
      <c r="V45" s="1"/>
      <c r="W45" s="1"/>
      <c r="X45" s="1"/>
      <c r="Y45" s="1"/>
      <c r="AA45" s="1"/>
      <c r="AB45" s="1"/>
      <c r="AC45" s="1"/>
      <c r="AD45" s="1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</row>
    <row r="46" spans="19:54" x14ac:dyDescent="0.25">
      <c r="S46"/>
      <c r="T46" s="1"/>
      <c r="U46" s="1"/>
      <c r="V46" s="1"/>
      <c r="W46" s="1"/>
      <c r="X46" s="1"/>
      <c r="Y46" s="1"/>
      <c r="AA46" s="1"/>
      <c r="AB46" s="1"/>
      <c r="AC46" s="1"/>
      <c r="AD46" s="1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</row>
    <row r="47" spans="19:54" x14ac:dyDescent="0.25">
      <c r="S47"/>
      <c r="T47" s="1"/>
      <c r="U47" s="1"/>
      <c r="V47" s="1"/>
      <c r="W47" s="1"/>
      <c r="X47" s="1"/>
      <c r="Y47" s="1"/>
      <c r="AA47" s="1"/>
      <c r="AB47" s="1"/>
      <c r="AC47" s="1"/>
      <c r="AD47" s="1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</row>
    <row r="48" spans="19:54" x14ac:dyDescent="0.25">
      <c r="S48"/>
      <c r="T48" s="1"/>
      <c r="U48" s="1"/>
      <c r="V48" s="1"/>
      <c r="W48" s="1"/>
      <c r="X48" s="1"/>
      <c r="Y48" s="1"/>
      <c r="AA48" s="1"/>
      <c r="AB48" s="1"/>
      <c r="AC48" s="1"/>
      <c r="AD48" s="1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</row>
    <row r="49" spans="19:54" x14ac:dyDescent="0.25">
      <c r="S49"/>
      <c r="T49" s="1"/>
      <c r="U49" s="1"/>
      <c r="V49" s="1"/>
      <c r="W49" s="1"/>
      <c r="X49" s="1"/>
      <c r="Y49" s="1"/>
      <c r="AA49" s="1"/>
      <c r="AB49" s="1"/>
      <c r="AC49" s="1"/>
      <c r="AD49" s="1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</row>
    <row r="50" spans="19:54" x14ac:dyDescent="0.25">
      <c r="S50"/>
      <c r="T50" s="1"/>
      <c r="U50" s="1"/>
      <c r="V50" s="1"/>
      <c r="W50" s="1"/>
      <c r="X50" s="1"/>
      <c r="Y50" s="1"/>
      <c r="AA50" s="1"/>
      <c r="AB50" s="1"/>
      <c r="AC50" s="1"/>
      <c r="AD50" s="1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</row>
    <row r="51" spans="19:54" x14ac:dyDescent="0.25">
      <c r="S51"/>
      <c r="T51" s="1"/>
      <c r="U51" s="1"/>
      <c r="V51" s="1"/>
      <c r="W51" s="1"/>
      <c r="X51" s="1"/>
      <c r="Y51" s="1"/>
      <c r="AA51" s="1"/>
      <c r="AB51" s="1"/>
      <c r="AC51" s="1"/>
      <c r="AD51" s="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</row>
    <row r="52" spans="19:54" x14ac:dyDescent="0.25">
      <c r="S52"/>
      <c r="T52" s="1"/>
      <c r="U52" s="1"/>
      <c r="V52" s="1"/>
      <c r="W52" s="1"/>
      <c r="X52" s="1"/>
      <c r="Y52" s="1"/>
      <c r="AA52" s="1"/>
      <c r="AB52" s="1"/>
      <c r="AC52" s="1"/>
      <c r="AD52" s="1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</row>
    <row r="53" spans="19:54" x14ac:dyDescent="0.25">
      <c r="S53"/>
      <c r="T53" s="1"/>
      <c r="U53" s="1"/>
      <c r="V53" s="1"/>
      <c r="W53" s="1"/>
      <c r="X53" s="1"/>
      <c r="Y53" s="1"/>
      <c r="AA53" s="1"/>
      <c r="AB53" s="1"/>
      <c r="AC53" s="1"/>
      <c r="AD53" s="1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</row>
    <row r="54" spans="19:54" x14ac:dyDescent="0.25">
      <c r="S54"/>
      <c r="T54" s="1"/>
      <c r="U54" s="1"/>
      <c r="V54" s="1"/>
      <c r="W54" s="1"/>
      <c r="X54" s="1"/>
      <c r="Y54" s="1"/>
      <c r="AA54" s="1"/>
      <c r="AB54" s="1"/>
      <c r="AC54" s="1"/>
      <c r="AD54" s="1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</row>
    <row r="55" spans="19:54" x14ac:dyDescent="0.25">
      <c r="S55"/>
      <c r="T55" s="1"/>
      <c r="U55" s="1"/>
      <c r="V55" s="1"/>
      <c r="W55" s="1"/>
      <c r="X55" s="1"/>
      <c r="Y55" s="1"/>
      <c r="AA55" s="1"/>
      <c r="AB55" s="1"/>
      <c r="AC55" s="1"/>
      <c r="AD55" s="1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</row>
    <row r="56" spans="19:54" x14ac:dyDescent="0.25">
      <c r="S56"/>
      <c r="T56" s="1"/>
      <c r="U56" s="1"/>
      <c r="V56" s="1"/>
      <c r="W56" s="1"/>
      <c r="X56" s="1"/>
      <c r="Y56" s="1"/>
      <c r="AA56" s="1"/>
      <c r="AB56" s="1"/>
      <c r="AC56" s="1"/>
      <c r="AD56" s="1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  <row r="57" spans="19:54" x14ac:dyDescent="0.25">
      <c r="S57"/>
      <c r="T57" s="1"/>
      <c r="U57" s="1"/>
      <c r="V57" s="1"/>
      <c r="W57" s="1"/>
      <c r="X57" s="1"/>
      <c r="Y57" s="1"/>
      <c r="AA57" s="1"/>
      <c r="AB57" s="1"/>
      <c r="AC57" s="1"/>
      <c r="AD57" s="1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</row>
    <row r="58" spans="19:54" x14ac:dyDescent="0.25">
      <c r="S58"/>
      <c r="T58" s="1"/>
      <c r="U58" s="1"/>
      <c r="V58" s="1"/>
      <c r="W58" s="1"/>
      <c r="X58" s="1"/>
      <c r="Y58" s="1"/>
      <c r="AA58" s="1"/>
      <c r="AB58" s="1"/>
      <c r="AC58" s="1"/>
      <c r="AD58" s="1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</row>
    <row r="59" spans="19:54" x14ac:dyDescent="0.25">
      <c r="S59"/>
      <c r="T59" s="1"/>
      <c r="U59" s="1"/>
      <c r="V59" s="1"/>
      <c r="W59" s="1"/>
      <c r="X59" s="1"/>
      <c r="Y59" s="1"/>
      <c r="AA59" s="1"/>
      <c r="AB59" s="1"/>
      <c r="AC59" s="1"/>
      <c r="AD59" s="1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</row>
    <row r="60" spans="19:54" x14ac:dyDescent="0.25">
      <c r="S60"/>
      <c r="T60" s="1"/>
      <c r="U60" s="1"/>
      <c r="V60" s="1"/>
      <c r="W60" s="1"/>
      <c r="X60" s="1"/>
      <c r="Y60" s="1"/>
      <c r="AA60" s="1"/>
      <c r="AB60" s="1"/>
      <c r="AC60" s="1"/>
      <c r="AD60" s="1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</row>
    <row r="61" spans="19:54" x14ac:dyDescent="0.25">
      <c r="S61"/>
      <c r="T61" s="1"/>
      <c r="U61" s="1"/>
      <c r="V61" s="1"/>
      <c r="W61" s="1"/>
      <c r="X61" s="1"/>
      <c r="Y61" s="1"/>
      <c r="AA61" s="1"/>
      <c r="AB61" s="1"/>
      <c r="AC61" s="1"/>
      <c r="AD61" s="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</row>
    <row r="62" spans="19:54" x14ac:dyDescent="0.25">
      <c r="S62"/>
      <c r="T62" s="1"/>
      <c r="U62" s="1"/>
      <c r="V62" s="1"/>
      <c r="W62" s="1"/>
      <c r="X62" s="1"/>
      <c r="Y62" s="1"/>
      <c r="AA62" s="1"/>
      <c r="AB62" s="1"/>
      <c r="AC62" s="1"/>
      <c r="AD62" s="1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</row>
    <row r="63" spans="19:54" x14ac:dyDescent="0.25">
      <c r="S63"/>
      <c r="T63" s="1"/>
      <c r="U63" s="1"/>
      <c r="V63" s="1"/>
      <c r="W63" s="1"/>
      <c r="X63" s="1"/>
      <c r="Y63" s="1"/>
      <c r="AA63" s="1"/>
      <c r="AB63" s="1"/>
      <c r="AC63" s="1"/>
      <c r="AD63" s="1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</row>
    <row r="64" spans="19:54" x14ac:dyDescent="0.25">
      <c r="S64"/>
      <c r="T64" s="1"/>
      <c r="U64" s="1"/>
      <c r="V64" s="1"/>
      <c r="W64" s="1"/>
      <c r="X64" s="1"/>
      <c r="Y64" s="1"/>
      <c r="AA64" s="1"/>
      <c r="AB64" s="1"/>
      <c r="AC64" s="1"/>
      <c r="AD64" s="1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</row>
    <row r="65" spans="19:54" x14ac:dyDescent="0.25">
      <c r="S65"/>
      <c r="T65" s="1"/>
      <c r="U65" s="1"/>
      <c r="V65" s="1"/>
      <c r="W65" s="1"/>
      <c r="X65" s="1"/>
      <c r="Y65" s="1"/>
      <c r="AA65" s="1"/>
      <c r="AB65" s="1"/>
      <c r="AC65" s="1"/>
      <c r="AD65" s="1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</row>
    <row r="66" spans="19:54" x14ac:dyDescent="0.25">
      <c r="S66"/>
      <c r="T66" s="1"/>
      <c r="U66" s="1"/>
      <c r="V66" s="1"/>
      <c r="W66" s="1"/>
      <c r="X66" s="1"/>
      <c r="Y66" s="1"/>
      <c r="AA66" s="1"/>
      <c r="AB66" s="1"/>
      <c r="AC66" s="1"/>
      <c r="AD66" s="1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</row>
    <row r="67" spans="19:54" x14ac:dyDescent="0.25">
      <c r="S67"/>
      <c r="T67" s="1"/>
      <c r="U67" s="1"/>
      <c r="V67" s="1"/>
      <c r="W67" s="1"/>
      <c r="X67" s="1"/>
      <c r="Y67" s="1"/>
      <c r="AA67" s="1"/>
      <c r="AB67" s="1"/>
      <c r="AC67" s="1"/>
      <c r="AD67" s="1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</row>
    <row r="68" spans="19:54" x14ac:dyDescent="0.25">
      <c r="S68"/>
      <c r="T68" s="1"/>
      <c r="U68" s="1"/>
      <c r="V68" s="1"/>
      <c r="W68" s="1"/>
      <c r="X68" s="1"/>
      <c r="Y68" s="1"/>
      <c r="AA68" s="1"/>
      <c r="AB68" s="1"/>
      <c r="AC68" s="1"/>
      <c r="AD68" s="1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</row>
    <row r="69" spans="19:54" x14ac:dyDescent="0.25">
      <c r="S69"/>
      <c r="T69" s="1"/>
      <c r="U69" s="1"/>
      <c r="V69" s="1"/>
      <c r="W69" s="1"/>
      <c r="X69" s="1"/>
      <c r="Y69" s="1"/>
      <c r="AA69" s="1"/>
      <c r="AB69" s="1"/>
      <c r="AC69" s="1"/>
      <c r="AD69" s="1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</row>
    <row r="70" spans="19:54" x14ac:dyDescent="0.25">
      <c r="S70"/>
      <c r="T70" s="1"/>
      <c r="U70" s="1"/>
      <c r="V70" s="1"/>
      <c r="W70" s="1"/>
      <c r="X70" s="1"/>
      <c r="Y70" s="1"/>
      <c r="AA70" s="1"/>
      <c r="AB70" s="1"/>
      <c r="AC70" s="1"/>
      <c r="AD70" s="1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</row>
    <row r="71" spans="19:54" x14ac:dyDescent="0.25">
      <c r="S71"/>
      <c r="T71" s="1"/>
      <c r="U71" s="1"/>
      <c r="V71" s="1"/>
      <c r="W71" s="1"/>
      <c r="X71" s="1"/>
      <c r="Y71" s="1"/>
      <c r="AA71" s="1"/>
      <c r="AB71" s="1"/>
      <c r="AC71" s="1"/>
      <c r="AD71" s="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</row>
    <row r="72" spans="19:54" x14ac:dyDescent="0.25">
      <c r="S72"/>
      <c r="T72" s="1"/>
      <c r="U72" s="1"/>
      <c r="V72" s="1"/>
      <c r="W72" s="1"/>
      <c r="X72" s="1"/>
      <c r="Y72" s="1"/>
      <c r="AA72" s="1"/>
      <c r="AB72" s="1"/>
      <c r="AC72" s="1"/>
      <c r="AD72" s="1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</row>
    <row r="73" spans="19:54" x14ac:dyDescent="0.25">
      <c r="S73"/>
      <c r="T73" s="1"/>
      <c r="U73" s="1"/>
      <c r="V73" s="1"/>
      <c r="W73" s="1"/>
      <c r="X73" s="1"/>
      <c r="Y73" s="1"/>
      <c r="AA73" s="1"/>
      <c r="AB73" s="1"/>
      <c r="AC73" s="1"/>
      <c r="AD73" s="1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</row>
    <row r="74" spans="19:54" x14ac:dyDescent="0.25">
      <c r="S74"/>
      <c r="T74" s="1"/>
      <c r="U74" s="1"/>
      <c r="V74" s="1"/>
      <c r="W74" s="1"/>
      <c r="X74" s="1"/>
      <c r="Y74" s="1"/>
      <c r="AA74" s="1"/>
      <c r="AB74" s="1"/>
      <c r="AC74" s="1"/>
      <c r="AD74" s="1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</row>
    <row r="75" spans="19:54" x14ac:dyDescent="0.25">
      <c r="S75"/>
      <c r="T75" s="1"/>
      <c r="U75" s="1"/>
      <c r="V75" s="1"/>
      <c r="W75" s="1"/>
      <c r="X75" s="1"/>
      <c r="Y75" s="1"/>
      <c r="AA75" s="1"/>
      <c r="AB75" s="1"/>
      <c r="AC75" s="1"/>
      <c r="AD75" s="1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</row>
    <row r="76" spans="19:54" x14ac:dyDescent="0.25">
      <c r="S76"/>
      <c r="T76" s="1"/>
      <c r="U76" s="1"/>
      <c r="V76" s="1"/>
      <c r="W76" s="1"/>
      <c r="X76" s="1"/>
      <c r="Y76" s="1"/>
      <c r="AA76" s="1"/>
      <c r="AB76" s="1"/>
      <c r="AC76" s="1"/>
      <c r="AD76" s="1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</row>
    <row r="77" spans="19:54" x14ac:dyDescent="0.25">
      <c r="S77"/>
      <c r="T77" s="1"/>
      <c r="U77" s="1"/>
      <c r="V77" s="1"/>
      <c r="W77" s="1"/>
      <c r="X77" s="1"/>
      <c r="Y77" s="1"/>
      <c r="AA77" s="1"/>
      <c r="AB77" s="1"/>
      <c r="AC77" s="1"/>
      <c r="AD77" s="1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</row>
    <row r="78" spans="19:54" x14ac:dyDescent="0.25">
      <c r="S78"/>
      <c r="T78" s="1"/>
      <c r="U78" s="1"/>
      <c r="V78" s="1"/>
      <c r="W78" s="1"/>
      <c r="X78" s="1"/>
      <c r="Y78" s="1"/>
      <c r="AA78" s="1"/>
      <c r="AB78" s="1"/>
      <c r="AC78" s="1"/>
      <c r="AD78" s="1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</row>
    <row r="79" spans="19:54" x14ac:dyDescent="0.25">
      <c r="S79"/>
      <c r="T79" s="1"/>
      <c r="U79" s="1"/>
      <c r="V79" s="1"/>
      <c r="W79" s="1"/>
      <c r="X79" s="1"/>
      <c r="Y79" s="1"/>
      <c r="AA79" s="1"/>
      <c r="AB79" s="1"/>
      <c r="AC79" s="1"/>
      <c r="AD79" s="1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</row>
    <row r="80" spans="19:54" x14ac:dyDescent="0.25">
      <c r="S80"/>
      <c r="T80" s="1"/>
      <c r="U80" s="1"/>
      <c r="V80" s="1"/>
      <c r="W80" s="1"/>
      <c r="X80" s="1"/>
      <c r="Y80" s="1"/>
      <c r="AA80" s="1"/>
      <c r="AB80" s="1"/>
      <c r="AC80" s="1"/>
      <c r="AD80" s="1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</row>
    <row r="81" spans="19:54" x14ac:dyDescent="0.25">
      <c r="S81"/>
      <c r="T81" s="1"/>
      <c r="U81" s="1"/>
      <c r="V81" s="1"/>
      <c r="W81" s="1"/>
      <c r="X81" s="1"/>
      <c r="Y81" s="1"/>
      <c r="AA81" s="1"/>
      <c r="AB81" s="1"/>
      <c r="AC81" s="1"/>
      <c r="AD81" s="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</row>
    <row r="82" spans="19:54" x14ac:dyDescent="0.25">
      <c r="S82"/>
      <c r="T82" s="1"/>
      <c r="U82" s="1"/>
      <c r="V82" s="1"/>
      <c r="W82" s="1"/>
      <c r="X82" s="1"/>
      <c r="Y82" s="1"/>
      <c r="AA82" s="1"/>
      <c r="AB82" s="1"/>
      <c r="AC82" s="1"/>
      <c r="AD82" s="1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</row>
    <row r="83" spans="19:54" x14ac:dyDescent="0.25">
      <c r="S83"/>
      <c r="T83" s="1"/>
      <c r="U83" s="1"/>
      <c r="V83" s="1"/>
      <c r="W83" s="1"/>
      <c r="X83" s="1"/>
      <c r="Y83" s="1"/>
      <c r="AA83" s="1"/>
      <c r="AB83" s="1"/>
      <c r="AC83" s="1"/>
      <c r="AD83" s="1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</row>
    <row r="84" spans="19:54" x14ac:dyDescent="0.25">
      <c r="S84"/>
      <c r="T84" s="1"/>
      <c r="U84" s="1"/>
      <c r="V84" s="1"/>
      <c r="W84" s="1"/>
      <c r="X84" s="1"/>
      <c r="Y84" s="1"/>
      <c r="AA84" s="1"/>
      <c r="AB84" s="1"/>
      <c r="AC84" s="1"/>
      <c r="AD84" s="1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</row>
    <row r="85" spans="19:54" x14ac:dyDescent="0.25">
      <c r="S85"/>
      <c r="T85" s="1"/>
      <c r="U85" s="1"/>
      <c r="V85" s="1"/>
      <c r="W85" s="1"/>
      <c r="X85" s="1"/>
      <c r="Y85" s="1"/>
      <c r="AA85" s="1"/>
      <c r="AB85" s="1"/>
      <c r="AC85" s="1"/>
      <c r="AD85" s="1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</row>
    <row r="86" spans="19:54" x14ac:dyDescent="0.25">
      <c r="S86"/>
      <c r="T86" s="1"/>
      <c r="U86" s="1"/>
      <c r="V86" s="1"/>
      <c r="W86" s="1"/>
      <c r="X86" s="1"/>
      <c r="Y86" s="1"/>
      <c r="AA86" s="1"/>
      <c r="AB86" s="1"/>
      <c r="AC86" s="1"/>
      <c r="AD86" s="1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</row>
    <row r="87" spans="19:54" x14ac:dyDescent="0.25">
      <c r="S87"/>
      <c r="AA87" s="1"/>
      <c r="AB87" s="1"/>
      <c r="AC87" s="1"/>
      <c r="AD87" s="1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</row>
    <row r="88" spans="19:54" x14ac:dyDescent="0.25">
      <c r="S88"/>
      <c r="AA88" s="1"/>
      <c r="AB88" s="1"/>
      <c r="AC88" s="1"/>
      <c r="AD88" s="1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</row>
    <row r="89" spans="19:54" x14ac:dyDescent="0.25">
      <c r="S89"/>
      <c r="AA89" s="1"/>
      <c r="AB89" s="1"/>
      <c r="AC89" s="1"/>
      <c r="AD89" s="1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</row>
    <row r="90" spans="19:54" x14ac:dyDescent="0.25">
      <c r="S90"/>
      <c r="AA90" s="1"/>
      <c r="AB90" s="1"/>
      <c r="AC90" s="1"/>
      <c r="AD90" s="1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</row>
    <row r="91" spans="19:54" x14ac:dyDescent="0.25">
      <c r="S91"/>
      <c r="AA91" s="1"/>
      <c r="AB91" s="1"/>
      <c r="AC91" s="1"/>
      <c r="AD91" s="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</row>
    <row r="92" spans="19:54" x14ac:dyDescent="0.25">
      <c r="S92"/>
      <c r="AA92" s="1"/>
      <c r="AB92" s="1"/>
      <c r="AC92" s="1"/>
      <c r="AD92" s="1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</row>
    <row r="93" spans="19:54" x14ac:dyDescent="0.25">
      <c r="S93"/>
      <c r="AA93" s="1"/>
      <c r="AB93" s="1"/>
      <c r="AC93" s="1"/>
      <c r="AD93" s="1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</row>
    <row r="94" spans="19:54" x14ac:dyDescent="0.25">
      <c r="S94"/>
      <c r="AA94" s="1"/>
      <c r="AB94" s="1"/>
      <c r="AC94" s="1"/>
      <c r="AD94" s="1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</row>
    <row r="95" spans="19:54" x14ac:dyDescent="0.25">
      <c r="S95"/>
      <c r="AA95" s="1"/>
      <c r="AB95" s="1"/>
      <c r="AC95" s="1"/>
      <c r="AD95" s="1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</row>
    <row r="96" spans="19:54" x14ac:dyDescent="0.25">
      <c r="S96"/>
      <c r="AA96" s="1"/>
      <c r="AB96" s="1"/>
      <c r="AC96" s="1"/>
      <c r="AD96" s="1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</row>
    <row r="97" spans="19:54" x14ac:dyDescent="0.25">
      <c r="S97"/>
      <c r="AA97" s="1"/>
      <c r="AB97" s="1"/>
      <c r="AC97" s="1"/>
      <c r="AD97" s="1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</row>
    <row r="98" spans="19:54" x14ac:dyDescent="0.25">
      <c r="S98"/>
      <c r="AA98" s="1"/>
      <c r="AB98" s="1"/>
      <c r="AC98" s="1"/>
      <c r="AD98" s="1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</row>
    <row r="99" spans="19:54" x14ac:dyDescent="0.25">
      <c r="S99"/>
      <c r="AA99" s="1"/>
      <c r="AB99" s="1"/>
      <c r="AC99" s="1"/>
      <c r="AD99" s="1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</row>
    <row r="100" spans="19:54" x14ac:dyDescent="0.25">
      <c r="S100"/>
      <c r="Z100"/>
      <c r="AA100" s="1"/>
      <c r="AB100" s="1"/>
      <c r="AC100" s="1"/>
      <c r="AD100" s="1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</row>
    <row r="101" spans="19:54" x14ac:dyDescent="0.25">
      <c r="S101"/>
      <c r="Z101"/>
      <c r="AA101" s="1"/>
      <c r="AB101" s="1"/>
      <c r="AC101" s="1"/>
      <c r="AD101" s="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</row>
    <row r="102" spans="19:54" x14ac:dyDescent="0.25">
      <c r="S102"/>
      <c r="Z102"/>
      <c r="AA102" s="1"/>
      <c r="AB102" s="1"/>
      <c r="AC102" s="1"/>
      <c r="AD102" s="1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</row>
    <row r="103" spans="19:54" x14ac:dyDescent="0.25">
      <c r="S103"/>
      <c r="Z103"/>
      <c r="AA103" s="1"/>
      <c r="AB103" s="1"/>
      <c r="AC103" s="1"/>
      <c r="AD103" s="1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</row>
    <row r="104" spans="19:54" x14ac:dyDescent="0.25">
      <c r="S104"/>
      <c r="Z104"/>
      <c r="AA104" s="1"/>
      <c r="AB104" s="1"/>
      <c r="AC104" s="1"/>
      <c r="AD104" s="1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</row>
    <row r="105" spans="19:54" x14ac:dyDescent="0.25">
      <c r="S105"/>
      <c r="Z105"/>
      <c r="AA105" s="1"/>
      <c r="AB105" s="1"/>
      <c r="AC105" s="1"/>
      <c r="AD105" s="1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</row>
    <row r="106" spans="19:54" x14ac:dyDescent="0.25">
      <c r="S106"/>
      <c r="Z106"/>
      <c r="AA106" s="1"/>
      <c r="AB106" s="1"/>
      <c r="AC106" s="1"/>
      <c r="AD106" s="1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</row>
    <row r="107" spans="19:54" x14ac:dyDescent="0.25">
      <c r="S107"/>
      <c r="Z107"/>
      <c r="AA107" s="1"/>
      <c r="AB107" s="1"/>
      <c r="AC107" s="1"/>
      <c r="AD107" s="1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</row>
    <row r="108" spans="19:54" x14ac:dyDescent="0.25">
      <c r="S108"/>
      <c r="Z108"/>
      <c r="AA108" s="1"/>
      <c r="AB108" s="1"/>
      <c r="AC108" s="1"/>
      <c r="AD108" s="1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</row>
    <row r="109" spans="19:54" x14ac:dyDescent="0.25">
      <c r="S109"/>
      <c r="Z109"/>
      <c r="AA109" s="1"/>
      <c r="AB109" s="1"/>
      <c r="AC109" s="1"/>
      <c r="AD109" s="1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</row>
    <row r="110" spans="19:54" x14ac:dyDescent="0.25">
      <c r="S110"/>
      <c r="Z110"/>
      <c r="AA110" s="1"/>
      <c r="AB110" s="1"/>
      <c r="AC110" s="1"/>
      <c r="AD110" s="1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</row>
    <row r="111" spans="19:54" x14ac:dyDescent="0.25">
      <c r="S111"/>
      <c r="Z111"/>
      <c r="AA111" s="1"/>
      <c r="AB111" s="1"/>
      <c r="AC111" s="1"/>
      <c r="AD111" s="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</row>
    <row r="112" spans="19:54" x14ac:dyDescent="0.25">
      <c r="S112"/>
      <c r="Z112"/>
      <c r="AA112" s="1"/>
      <c r="AB112" s="1"/>
      <c r="AC112" s="1"/>
      <c r="AD112" s="1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</row>
    <row r="113" spans="19:54" x14ac:dyDescent="0.25">
      <c r="S113"/>
      <c r="Z113"/>
      <c r="AA113" s="1"/>
      <c r="AB113" s="1"/>
      <c r="AC113" s="1"/>
      <c r="AD113" s="1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</row>
    <row r="114" spans="19:54" x14ac:dyDescent="0.25">
      <c r="S114"/>
      <c r="Z114"/>
      <c r="AA114" s="1"/>
      <c r="AB114" s="1"/>
      <c r="AC114" s="1"/>
      <c r="AD114" s="1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</row>
    <row r="115" spans="19:54" x14ac:dyDescent="0.25">
      <c r="S115"/>
      <c r="Z115"/>
      <c r="AA115" s="1"/>
      <c r="AB115" s="1"/>
      <c r="AC115" s="1"/>
      <c r="AD115" s="1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</row>
    <row r="116" spans="19:54" x14ac:dyDescent="0.25">
      <c r="S116"/>
      <c r="Z116"/>
      <c r="AA116" s="1"/>
      <c r="AB116" s="1"/>
      <c r="AC116" s="1"/>
      <c r="AD116" s="1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</row>
    <row r="117" spans="19:54" x14ac:dyDescent="0.25">
      <c r="S117"/>
      <c r="Z117"/>
      <c r="AA117" s="1"/>
      <c r="AB117" s="1"/>
      <c r="AC117" s="1"/>
      <c r="AD117" s="1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</row>
    <row r="118" spans="19:54" x14ac:dyDescent="0.25">
      <c r="S118"/>
      <c r="Z118"/>
      <c r="AA118" s="1"/>
      <c r="AB118" s="1"/>
      <c r="AC118" s="1"/>
      <c r="AD118" s="1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</row>
    <row r="119" spans="19:54" x14ac:dyDescent="0.25">
      <c r="S119"/>
      <c r="Z119"/>
      <c r="AA119" s="1"/>
      <c r="AB119" s="1"/>
      <c r="AC119" s="1"/>
      <c r="AD119" s="1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</row>
    <row r="120" spans="19:54" x14ac:dyDescent="0.25">
      <c r="S120"/>
      <c r="Z120"/>
      <c r="AA120" s="1"/>
      <c r="AB120" s="1"/>
      <c r="AC120" s="1"/>
      <c r="AD120" s="1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</row>
    <row r="121" spans="19:54" x14ac:dyDescent="0.25">
      <c r="S121"/>
      <c r="Z121"/>
      <c r="AA121" s="1"/>
      <c r="AB121" s="1"/>
      <c r="AC121" s="1"/>
      <c r="AD121" s="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</row>
    <row r="122" spans="19:54" x14ac:dyDescent="0.25">
      <c r="S122"/>
      <c r="Z122"/>
      <c r="AA122" s="1"/>
      <c r="AB122" s="1"/>
      <c r="AC122" s="1"/>
      <c r="AD122" s="1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</row>
    <row r="123" spans="19:54" x14ac:dyDescent="0.25">
      <c r="S123"/>
      <c r="Z123"/>
      <c r="AA123" s="1"/>
      <c r="AB123" s="1"/>
      <c r="AC123" s="1"/>
      <c r="AD123" s="1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</row>
    <row r="124" spans="19:54" x14ac:dyDescent="0.25">
      <c r="S124"/>
      <c r="Z124"/>
      <c r="AA124" s="1"/>
      <c r="AB124" s="1"/>
      <c r="AC124" s="1"/>
      <c r="AD124" s="1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</row>
    <row r="125" spans="19:54" x14ac:dyDescent="0.25">
      <c r="S125"/>
      <c r="Z125"/>
      <c r="AA125" s="1"/>
      <c r="AB125" s="1"/>
      <c r="AC125" s="1"/>
      <c r="AD125" s="1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</row>
    <row r="126" spans="19:54" x14ac:dyDescent="0.25">
      <c r="S126"/>
      <c r="Z126"/>
      <c r="AA126" s="1"/>
      <c r="AB126" s="1"/>
      <c r="AC126" s="1"/>
      <c r="AD126" s="1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</row>
    <row r="127" spans="19:54" x14ac:dyDescent="0.25">
      <c r="S127"/>
      <c r="Z127"/>
      <c r="AA127" s="1"/>
      <c r="AB127" s="1"/>
      <c r="AC127" s="1"/>
      <c r="AD127" s="1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</row>
    <row r="128" spans="19:54" x14ac:dyDescent="0.25">
      <c r="S128"/>
      <c r="Z128"/>
      <c r="AA128" s="1"/>
      <c r="AB128" s="1"/>
      <c r="AC128" s="1"/>
      <c r="AD128" s="1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</row>
    <row r="129" spans="19:54" x14ac:dyDescent="0.25">
      <c r="S129"/>
      <c r="Z129"/>
      <c r="AA129" s="1"/>
      <c r="AB129" s="1"/>
      <c r="AC129" s="1"/>
      <c r="AD129" s="1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</row>
    <row r="130" spans="19:54" x14ac:dyDescent="0.25">
      <c r="S130"/>
      <c r="Z130"/>
      <c r="AA130" s="1"/>
      <c r="AB130" s="1"/>
      <c r="AC130" s="1"/>
      <c r="AD130" s="1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</row>
    <row r="131" spans="19:54" x14ac:dyDescent="0.25">
      <c r="S131"/>
      <c r="Z131"/>
      <c r="AA131" s="1"/>
      <c r="AB131" s="1"/>
      <c r="AC131" s="1"/>
      <c r="AD131" s="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</row>
    <row r="132" spans="19:54" x14ac:dyDescent="0.25">
      <c r="S132"/>
      <c r="Z132"/>
      <c r="AA132" s="1"/>
      <c r="AB132" s="1"/>
      <c r="AC132" s="1"/>
      <c r="AD132" s="1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</row>
    <row r="133" spans="19:54" x14ac:dyDescent="0.25">
      <c r="S133"/>
      <c r="Z133"/>
      <c r="AA133" s="1"/>
      <c r="AB133" s="1"/>
      <c r="AC133" s="1"/>
      <c r="AD133" s="1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</row>
    <row r="134" spans="19:54" x14ac:dyDescent="0.25">
      <c r="S134"/>
      <c r="Z134"/>
      <c r="AA134" s="1"/>
      <c r="AB134" s="1"/>
      <c r="AC134" s="1"/>
      <c r="AD134" s="1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</row>
    <row r="135" spans="19:54" x14ac:dyDescent="0.25">
      <c r="S135"/>
      <c r="Z135"/>
      <c r="AA135" s="1"/>
      <c r="AB135" s="1"/>
      <c r="AC135" s="1"/>
      <c r="AD135" s="1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</row>
    <row r="136" spans="19:54" x14ac:dyDescent="0.25">
      <c r="S136"/>
      <c r="Z136"/>
      <c r="AA136" s="1"/>
      <c r="AB136" s="1"/>
      <c r="AC136" s="1"/>
      <c r="AD136" s="1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</row>
    <row r="137" spans="19:54" x14ac:dyDescent="0.25">
      <c r="S137"/>
      <c r="Z137"/>
      <c r="AA137" s="1"/>
      <c r="AB137" s="1"/>
      <c r="AC137" s="1"/>
      <c r="AD137" s="1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</row>
    <row r="138" spans="19:54" x14ac:dyDescent="0.25">
      <c r="S138"/>
      <c r="Z138"/>
      <c r="AA138" s="1"/>
      <c r="AB138" s="1"/>
      <c r="AC138" s="1"/>
      <c r="AD138" s="1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</row>
    <row r="139" spans="19:54" x14ac:dyDescent="0.25">
      <c r="S139"/>
      <c r="Z139"/>
      <c r="AA139" s="1"/>
      <c r="AB139" s="1"/>
      <c r="AC139" s="1"/>
      <c r="AD139" s="1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</row>
    <row r="140" spans="19:54" x14ac:dyDescent="0.25">
      <c r="S140"/>
      <c r="Z140"/>
      <c r="AA140" s="1"/>
      <c r="AB140" s="1"/>
      <c r="AC140" s="1"/>
      <c r="AD140" s="1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</row>
    <row r="141" spans="19:54" x14ac:dyDescent="0.25">
      <c r="S141"/>
      <c r="Z141"/>
      <c r="AA141" s="1"/>
      <c r="AB141" s="1"/>
      <c r="AC141" s="1"/>
      <c r="AD141" s="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</row>
    <row r="142" spans="19:54" x14ac:dyDescent="0.25">
      <c r="S142"/>
      <c r="Z142"/>
      <c r="AA142" s="1"/>
      <c r="AB142" s="1"/>
      <c r="AC142" s="1"/>
      <c r="AD142" s="1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</row>
    <row r="143" spans="19:54" x14ac:dyDescent="0.25">
      <c r="S143"/>
      <c r="Z143"/>
      <c r="AA143" s="1"/>
      <c r="AB143" s="1"/>
      <c r="AC143" s="1"/>
      <c r="AD143" s="1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</row>
    <row r="144" spans="19:54" x14ac:dyDescent="0.25">
      <c r="S144"/>
      <c r="Z144"/>
      <c r="AA144" s="1"/>
      <c r="AB144" s="1"/>
      <c r="AC144" s="1"/>
      <c r="AD144" s="1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</row>
    <row r="145" spans="19:54" x14ac:dyDescent="0.25">
      <c r="S145"/>
      <c r="Z145"/>
      <c r="AA145" s="1"/>
      <c r="AB145" s="1"/>
      <c r="AC145" s="1"/>
      <c r="AD145" s="1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</row>
    <row r="146" spans="19:54" x14ac:dyDescent="0.25">
      <c r="S146"/>
      <c r="Z146"/>
      <c r="AA146" s="1"/>
      <c r="AB146" s="1"/>
      <c r="AC146" s="1"/>
      <c r="AD146" s="1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</row>
    <row r="147" spans="19:54" x14ac:dyDescent="0.25">
      <c r="S147"/>
      <c r="Z147"/>
      <c r="AA147" s="1"/>
      <c r="AB147" s="1"/>
      <c r="AC147" s="1"/>
      <c r="AD147" s="1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</row>
    <row r="148" spans="19:54" x14ac:dyDescent="0.25">
      <c r="S148"/>
      <c r="Z148"/>
      <c r="AA148" s="1"/>
      <c r="AB148" s="1"/>
      <c r="AC148" s="1"/>
      <c r="AD148" s="1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</row>
    <row r="149" spans="19:54" x14ac:dyDescent="0.25">
      <c r="S149"/>
      <c r="Z149"/>
      <c r="AA149" s="1"/>
      <c r="AB149" s="1"/>
      <c r="AC149" s="1"/>
      <c r="AD149" s="1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</row>
    <row r="150" spans="19:54" x14ac:dyDescent="0.25">
      <c r="S150"/>
      <c r="Z150"/>
      <c r="AA150" s="1"/>
      <c r="AB150" s="1"/>
      <c r="AC150" s="1"/>
      <c r="AD150" s="1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</row>
    <row r="151" spans="19:54" x14ac:dyDescent="0.25">
      <c r="S151"/>
      <c r="Z151"/>
      <c r="AA151" s="1"/>
      <c r="AB151" s="1"/>
      <c r="AC151" s="1"/>
      <c r="AD151" s="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</row>
    <row r="152" spans="19:54" x14ac:dyDescent="0.25">
      <c r="S152"/>
      <c r="Z152"/>
      <c r="AA152" s="1"/>
      <c r="AB152" s="1"/>
      <c r="AC152" s="1"/>
      <c r="AD152" s="1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</row>
    <row r="153" spans="19:54" x14ac:dyDescent="0.25">
      <c r="S153"/>
      <c r="Z153"/>
      <c r="AA153" s="1"/>
      <c r="AB153" s="1"/>
      <c r="AC153" s="1"/>
      <c r="AD153" s="1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</row>
    <row r="154" spans="19:54" x14ac:dyDescent="0.25">
      <c r="S154"/>
      <c r="Z154"/>
      <c r="AA154" s="1"/>
      <c r="AB154" s="1"/>
      <c r="AC154" s="1"/>
      <c r="AD154" s="1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</row>
    <row r="155" spans="19:54" x14ac:dyDescent="0.25">
      <c r="S155"/>
      <c r="Z155"/>
      <c r="AA155" s="1"/>
      <c r="AB155" s="1"/>
      <c r="AC155" s="1"/>
      <c r="AD155" s="1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</row>
    <row r="156" spans="19:54" x14ac:dyDescent="0.25">
      <c r="S156"/>
      <c r="Z156"/>
      <c r="AA156" s="1"/>
      <c r="AB156" s="1"/>
      <c r="AC156" s="1"/>
      <c r="AD156" s="1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</row>
    <row r="157" spans="19:54" x14ac:dyDescent="0.25">
      <c r="S157"/>
      <c r="Z157"/>
      <c r="AA157" s="1"/>
      <c r="AB157" s="1"/>
      <c r="AC157" s="1"/>
      <c r="AD157" s="1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</row>
    <row r="158" spans="19:54" x14ac:dyDescent="0.25">
      <c r="S158"/>
      <c r="Z158"/>
      <c r="AA158" s="1"/>
      <c r="AB158" s="1"/>
      <c r="AC158" s="1"/>
      <c r="AD158" s="1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</row>
    <row r="159" spans="19:54" x14ac:dyDescent="0.25">
      <c r="S159"/>
      <c r="Z159"/>
      <c r="AA159" s="1"/>
      <c r="AB159" s="1"/>
      <c r="AC159" s="1"/>
      <c r="AD159" s="1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</row>
    <row r="160" spans="19:54" x14ac:dyDescent="0.25">
      <c r="S160"/>
      <c r="Z160"/>
      <c r="AA160" s="1"/>
      <c r="AB160" s="1"/>
      <c r="AC160" s="1"/>
      <c r="AD160" s="1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</row>
    <row r="161" spans="19:54" x14ac:dyDescent="0.25">
      <c r="S161"/>
      <c r="Z161"/>
      <c r="AA161" s="1"/>
      <c r="AB161" s="1"/>
      <c r="AC161" s="1"/>
      <c r="AD161" s="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</row>
    <row r="162" spans="19:54" x14ac:dyDescent="0.25">
      <c r="S162"/>
      <c r="Z162"/>
      <c r="AA162" s="1"/>
      <c r="AB162" s="1"/>
      <c r="AC162" s="1"/>
      <c r="AD162" s="1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</row>
    <row r="163" spans="19:54" x14ac:dyDescent="0.25">
      <c r="S163"/>
      <c r="Z163"/>
      <c r="AA163" s="1"/>
      <c r="AB163" s="1"/>
      <c r="AC163" s="1"/>
      <c r="AD163" s="1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</row>
    <row r="164" spans="19:54" x14ac:dyDescent="0.25">
      <c r="S164"/>
      <c r="Z164"/>
      <c r="AA164" s="1"/>
      <c r="AB164" s="1"/>
      <c r="AC164" s="1"/>
      <c r="AD164" s="1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</row>
    <row r="165" spans="19:54" x14ac:dyDescent="0.25">
      <c r="S165"/>
      <c r="Z165"/>
      <c r="AA165" s="1"/>
      <c r="AB165" s="1"/>
      <c r="AC165" s="1"/>
      <c r="AD165" s="1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</row>
    <row r="166" spans="19:54" x14ac:dyDescent="0.25">
      <c r="S166"/>
      <c r="Z166"/>
      <c r="AA166" s="1"/>
      <c r="AB166" s="1"/>
      <c r="AC166" s="1"/>
      <c r="AD166" s="1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</row>
    <row r="167" spans="19:54" x14ac:dyDescent="0.25">
      <c r="S167"/>
      <c r="Z167"/>
      <c r="AA167" s="1"/>
      <c r="AB167" s="1"/>
      <c r="AC167" s="1"/>
      <c r="AD167" s="1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</row>
    <row r="168" spans="19:54" x14ac:dyDescent="0.25">
      <c r="S168"/>
      <c r="Z168"/>
      <c r="AA168" s="1"/>
      <c r="AB168" s="1"/>
      <c r="AC168" s="1"/>
      <c r="AD168" s="1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</row>
    <row r="169" spans="19:54" x14ac:dyDescent="0.25">
      <c r="S169"/>
      <c r="Z169"/>
      <c r="AA169" s="1"/>
      <c r="AB169" s="1"/>
      <c r="AC169" s="1"/>
      <c r="AD169" s="1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</row>
    <row r="170" spans="19:54" x14ac:dyDescent="0.25">
      <c r="S170"/>
      <c r="Z170"/>
      <c r="AA170" s="1"/>
      <c r="AB170" s="1"/>
      <c r="AC170" s="1"/>
      <c r="AD170" s="1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</row>
    <row r="171" spans="19:54" x14ac:dyDescent="0.25">
      <c r="S171"/>
      <c r="Z171"/>
      <c r="AA171" s="1"/>
      <c r="AB171" s="1"/>
      <c r="AC171" s="1"/>
      <c r="AD171" s="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</row>
    <row r="172" spans="19:54" x14ac:dyDescent="0.25">
      <c r="S172"/>
      <c r="Z172"/>
      <c r="AA172" s="1"/>
      <c r="AB172" s="1"/>
      <c r="AC172" s="1"/>
      <c r="AD172" s="1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</row>
    <row r="173" spans="19:54" x14ac:dyDescent="0.25">
      <c r="S173"/>
      <c r="Z173"/>
      <c r="AA173" s="1"/>
      <c r="AB173" s="1"/>
      <c r="AC173" s="1"/>
      <c r="AD173" s="1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</row>
    <row r="174" spans="19:54" x14ac:dyDescent="0.25">
      <c r="S174"/>
      <c r="Z174"/>
      <c r="AA174" s="1"/>
      <c r="AB174" s="1"/>
      <c r="AC174" s="1"/>
      <c r="AD174" s="1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</row>
    <row r="175" spans="19:54" x14ac:dyDescent="0.25">
      <c r="S175"/>
      <c r="Z175"/>
      <c r="AA175" s="1"/>
      <c r="AB175" s="1"/>
      <c r="AC175" s="1"/>
      <c r="AD175" s="1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</row>
    <row r="176" spans="19:54" x14ac:dyDescent="0.25">
      <c r="S176"/>
      <c r="Z176"/>
      <c r="AA176" s="1"/>
      <c r="AB176" s="1"/>
      <c r="AC176" s="1"/>
      <c r="AD176" s="1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</row>
    <row r="177" spans="19:54" x14ac:dyDescent="0.25">
      <c r="S177"/>
      <c r="Z177"/>
      <c r="AA177" s="1"/>
      <c r="AB177" s="1"/>
      <c r="AC177" s="1"/>
      <c r="AD177" s="1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</row>
    <row r="178" spans="19:54" x14ac:dyDescent="0.25">
      <c r="S178"/>
      <c r="Z178"/>
      <c r="AA178" s="1"/>
      <c r="AB178" s="1"/>
      <c r="AC178" s="1"/>
      <c r="AD178" s="1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</row>
    <row r="179" spans="19:54" x14ac:dyDescent="0.25">
      <c r="S179"/>
      <c r="Z179"/>
      <c r="AA179" s="1"/>
      <c r="AB179" s="1"/>
      <c r="AC179" s="1"/>
      <c r="AD179" s="1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</row>
    <row r="180" spans="19:54" x14ac:dyDescent="0.25">
      <c r="S180"/>
      <c r="Z180"/>
      <c r="AA180" s="1"/>
      <c r="AB180" s="1"/>
      <c r="AC180" s="1"/>
      <c r="AD180" s="1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</row>
    <row r="181" spans="19:54" x14ac:dyDescent="0.25">
      <c r="S181"/>
      <c r="Z181"/>
      <c r="AA181" s="1"/>
      <c r="AB181" s="1"/>
      <c r="AC181" s="1"/>
      <c r="AD181" s="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</row>
    <row r="182" spans="19:54" x14ac:dyDescent="0.25">
      <c r="S182"/>
      <c r="Z182"/>
      <c r="AA182" s="1"/>
      <c r="AB182" s="1"/>
      <c r="AC182" s="1"/>
      <c r="AD182" s="1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</row>
    <row r="183" spans="19:54" x14ac:dyDescent="0.25">
      <c r="S183"/>
      <c r="Z183"/>
      <c r="AA183" s="1"/>
      <c r="AB183" s="1"/>
      <c r="AC183" s="1"/>
      <c r="AD183" s="1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</row>
    <row r="184" spans="19:54" x14ac:dyDescent="0.25">
      <c r="S184"/>
      <c r="Z184"/>
      <c r="AA184" s="1"/>
      <c r="AB184" s="1"/>
      <c r="AC184" s="1"/>
      <c r="AD184" s="1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</row>
    <row r="185" spans="19:54" x14ac:dyDescent="0.25">
      <c r="S185"/>
      <c r="Z185"/>
      <c r="AA185" s="1"/>
      <c r="AB185" s="1"/>
      <c r="AC185" s="1"/>
      <c r="AD185" s="1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</row>
    <row r="186" spans="19:54" x14ac:dyDescent="0.25">
      <c r="S186"/>
      <c r="Z186"/>
      <c r="AA186" s="1"/>
      <c r="AB186" s="1"/>
      <c r="AC186" s="1"/>
      <c r="AD186" s="1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</row>
    <row r="187" spans="19:54" x14ac:dyDescent="0.25">
      <c r="S187"/>
      <c r="Z187"/>
      <c r="AA187" s="1"/>
      <c r="AB187" s="1"/>
      <c r="AC187" s="1"/>
      <c r="AD187" s="1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</row>
    <row r="188" spans="19:54" x14ac:dyDescent="0.25">
      <c r="S188"/>
      <c r="Z188"/>
      <c r="AA188" s="1"/>
      <c r="AB188" s="1"/>
      <c r="AC188" s="1"/>
      <c r="AD188" s="1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</row>
    <row r="189" spans="19:54" x14ac:dyDescent="0.25">
      <c r="S189"/>
      <c r="Z189"/>
      <c r="AA189" s="1"/>
      <c r="AB189" s="1"/>
      <c r="AC189" s="1"/>
      <c r="AD189" s="1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</row>
    <row r="190" spans="19:54" x14ac:dyDescent="0.25">
      <c r="S190"/>
      <c r="Z190"/>
      <c r="AA190" s="1"/>
      <c r="AB190" s="1"/>
      <c r="AC190" s="1"/>
      <c r="AD190" s="1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</row>
    <row r="191" spans="19:54" x14ac:dyDescent="0.25">
      <c r="S191"/>
      <c r="Z191"/>
      <c r="AA191" s="1"/>
      <c r="AB191" s="1"/>
      <c r="AC191" s="1"/>
      <c r="AD191" s="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</row>
    <row r="192" spans="19:54" x14ac:dyDescent="0.25">
      <c r="S192"/>
      <c r="Z192"/>
      <c r="AA192" s="1"/>
      <c r="AB192" s="1"/>
      <c r="AC192" s="1"/>
      <c r="AD192" s="1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</row>
    <row r="193" spans="19:54" x14ac:dyDescent="0.25">
      <c r="S193"/>
      <c r="Z193"/>
      <c r="AA193" s="1"/>
      <c r="AB193" s="1"/>
      <c r="AC193" s="1"/>
      <c r="AD193" s="1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</row>
    <row r="194" spans="19:54" x14ac:dyDescent="0.25">
      <c r="S194"/>
      <c r="Z194"/>
      <c r="AA194" s="1"/>
      <c r="AB194" s="1"/>
      <c r="AC194" s="1"/>
      <c r="AD194" s="1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</row>
    <row r="195" spans="19:54" x14ac:dyDescent="0.25">
      <c r="S195"/>
      <c r="Z195"/>
      <c r="AA195" s="1"/>
      <c r="AB195" s="1"/>
      <c r="AC195" s="1"/>
      <c r="AD195" s="1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</row>
    <row r="196" spans="19:54" x14ac:dyDescent="0.25">
      <c r="S196"/>
      <c r="Z196"/>
      <c r="AA196" s="1"/>
      <c r="AB196" s="1"/>
      <c r="AC196" s="1"/>
      <c r="AD196" s="1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</row>
    <row r="197" spans="19:54" x14ac:dyDescent="0.25">
      <c r="S197"/>
      <c r="Z197"/>
      <c r="AA197" s="1"/>
      <c r="AB197" s="1"/>
      <c r="AC197" s="1"/>
      <c r="AD197" s="1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</row>
    <row r="198" spans="19:54" x14ac:dyDescent="0.25">
      <c r="S198"/>
      <c r="Z198"/>
      <c r="AA198" s="1"/>
      <c r="AB198" s="1"/>
      <c r="AC198" s="1"/>
      <c r="AD198" s="1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</row>
    <row r="199" spans="19:54" x14ac:dyDescent="0.25">
      <c r="S199"/>
      <c r="Z199"/>
      <c r="AA199" s="1"/>
      <c r="AB199" s="1"/>
      <c r="AC199" s="1"/>
      <c r="AD199" s="1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</row>
    <row r="200" spans="19:54" x14ac:dyDescent="0.25">
      <c r="S200"/>
      <c r="Z200"/>
      <c r="AA200" s="1"/>
      <c r="AB200" s="1"/>
      <c r="AC200" s="1"/>
      <c r="AD200" s="1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</row>
    <row r="201" spans="19:54" x14ac:dyDescent="0.25">
      <c r="S201"/>
      <c r="Z201"/>
      <c r="AA201" s="1"/>
      <c r="AB201" s="1"/>
      <c r="AC201" s="1"/>
      <c r="AD201" s="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</row>
    <row r="202" spans="19:54" x14ac:dyDescent="0.25">
      <c r="S202"/>
      <c r="Z202"/>
      <c r="AA202" s="1"/>
      <c r="AB202" s="1"/>
      <c r="AC202" s="1"/>
      <c r="AD202" s="1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</row>
    <row r="203" spans="19:54" x14ac:dyDescent="0.25">
      <c r="S203"/>
      <c r="Z203"/>
      <c r="AA203" s="1"/>
      <c r="AB203" s="1"/>
      <c r="AC203" s="1"/>
      <c r="AD203" s="1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</row>
    <row r="204" spans="19:54" x14ac:dyDescent="0.25">
      <c r="S204"/>
      <c r="Z204"/>
      <c r="AA204" s="1"/>
      <c r="AB204" s="1"/>
      <c r="AC204" s="1"/>
      <c r="AD204" s="1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</row>
    <row r="205" spans="19:54" x14ac:dyDescent="0.25">
      <c r="S205"/>
      <c r="Z205"/>
      <c r="AA205" s="1"/>
      <c r="AB205" s="1"/>
      <c r="AC205" s="1"/>
      <c r="AD205" s="1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</row>
    <row r="206" spans="19:54" x14ac:dyDescent="0.25">
      <c r="S206"/>
      <c r="Z206"/>
      <c r="AA206" s="1"/>
      <c r="AB206" s="1"/>
      <c r="AC206" s="1"/>
      <c r="AD206" s="1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</row>
    <row r="207" spans="19:54" x14ac:dyDescent="0.25">
      <c r="S207"/>
      <c r="Z207"/>
      <c r="AA207" s="1"/>
      <c r="AB207" s="1"/>
      <c r="AC207" s="1"/>
      <c r="AD207" s="1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</row>
    <row r="208" spans="19:54" x14ac:dyDescent="0.25">
      <c r="S208"/>
      <c r="Z208"/>
      <c r="AA208" s="1"/>
      <c r="AB208" s="1"/>
      <c r="AC208" s="1"/>
      <c r="AD208" s="1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</row>
    <row r="209" spans="19:54" x14ac:dyDescent="0.25">
      <c r="S209"/>
      <c r="Z209"/>
      <c r="AA209" s="1"/>
      <c r="AB209" s="1"/>
      <c r="AC209" s="1"/>
      <c r="AD209" s="1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</row>
    <row r="210" spans="19:54" x14ac:dyDescent="0.25">
      <c r="S210"/>
      <c r="Z210"/>
      <c r="AA210" s="1"/>
      <c r="AB210" s="1"/>
      <c r="AC210" s="1"/>
      <c r="AD210" s="1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</row>
    <row r="211" spans="19:54" x14ac:dyDescent="0.25">
      <c r="S211"/>
      <c r="Z211"/>
      <c r="AA211" s="1"/>
      <c r="AB211" s="1"/>
      <c r="AC211" s="1"/>
      <c r="AD211" s="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</row>
    <row r="212" spans="19:54" x14ac:dyDescent="0.25">
      <c r="S212"/>
      <c r="Z212"/>
      <c r="AA212" s="1"/>
      <c r="AB212" s="1"/>
      <c r="AC212" s="1"/>
      <c r="AD212" s="1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</row>
    <row r="213" spans="19:54" x14ac:dyDescent="0.25">
      <c r="S213"/>
      <c r="Z213"/>
      <c r="AA213" s="1"/>
      <c r="AB213" s="1"/>
      <c r="AC213" s="1"/>
      <c r="AD213" s="1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</row>
    <row r="214" spans="19:54" x14ac:dyDescent="0.25">
      <c r="S214"/>
      <c r="Z214"/>
      <c r="AA214" s="1"/>
      <c r="AB214" s="1"/>
      <c r="AC214" s="1"/>
      <c r="AD214" s="1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</row>
    <row r="215" spans="19:54" x14ac:dyDescent="0.25">
      <c r="S215"/>
      <c r="Z215"/>
      <c r="AA215" s="1"/>
      <c r="AB215" s="1"/>
      <c r="AC215" s="1"/>
      <c r="AD215" s="1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</row>
    <row r="216" spans="19:54" x14ac:dyDescent="0.25">
      <c r="S216"/>
      <c r="Z216"/>
      <c r="AA216" s="1"/>
      <c r="AB216" s="1"/>
      <c r="AC216" s="1"/>
      <c r="AD216" s="1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</row>
    <row r="217" spans="19:54" x14ac:dyDescent="0.25">
      <c r="S217"/>
      <c r="Z217"/>
      <c r="AA217" s="1"/>
      <c r="AB217" s="1"/>
      <c r="AC217" s="1"/>
      <c r="AD217" s="1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</row>
    <row r="218" spans="19:54" x14ac:dyDescent="0.25">
      <c r="S218"/>
      <c r="Z218"/>
      <c r="AA218" s="1"/>
      <c r="AB218" s="1"/>
      <c r="AC218" s="1"/>
      <c r="AD218" s="1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</row>
    <row r="219" spans="19:54" x14ac:dyDescent="0.25">
      <c r="S219"/>
      <c r="Z219"/>
      <c r="AA219" s="1"/>
      <c r="AB219" s="1"/>
      <c r="AC219" s="1"/>
      <c r="AD219" s="1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</row>
    <row r="220" spans="19:54" x14ac:dyDescent="0.25">
      <c r="S220"/>
      <c r="Z220"/>
      <c r="AA220" s="1"/>
      <c r="AB220" s="1"/>
      <c r="AC220" s="1"/>
      <c r="AD220" s="1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</row>
    <row r="221" spans="19:54" x14ac:dyDescent="0.25">
      <c r="S221"/>
      <c r="Z221"/>
      <c r="AA221" s="1"/>
      <c r="AB221" s="1"/>
      <c r="AC221" s="1"/>
      <c r="AD221" s="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</row>
    <row r="222" spans="19:54" x14ac:dyDescent="0.25">
      <c r="S222"/>
      <c r="Z222"/>
      <c r="AA222" s="1"/>
      <c r="AB222" s="1"/>
      <c r="AC222" s="1"/>
      <c r="AD222" s="1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</row>
    <row r="223" spans="19:54" x14ac:dyDescent="0.25">
      <c r="S223"/>
      <c r="Z223"/>
      <c r="AA223" s="1"/>
      <c r="AB223" s="1"/>
      <c r="AC223" s="1"/>
      <c r="AD223" s="1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</row>
    <row r="224" spans="19:54" x14ac:dyDescent="0.25">
      <c r="S224"/>
      <c r="Z224"/>
      <c r="AA224" s="1"/>
      <c r="AB224" s="1"/>
      <c r="AC224" s="1"/>
      <c r="AD224" s="1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</row>
    <row r="225" spans="19:54" x14ac:dyDescent="0.25">
      <c r="S225"/>
      <c r="Z225"/>
      <c r="AA225" s="1"/>
      <c r="AB225" s="1"/>
      <c r="AC225" s="1"/>
      <c r="AD225" s="1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</row>
    <row r="226" spans="19:54" x14ac:dyDescent="0.25">
      <c r="S226"/>
      <c r="Z226"/>
      <c r="AA226" s="1"/>
      <c r="AB226" s="1"/>
      <c r="AC226" s="1"/>
      <c r="AD226" s="1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</row>
    <row r="227" spans="19:54" x14ac:dyDescent="0.25">
      <c r="S227"/>
      <c r="Z227"/>
      <c r="AA227" s="1"/>
      <c r="AB227" s="1"/>
      <c r="AC227" s="1"/>
      <c r="AD227" s="1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</row>
    <row r="228" spans="19:54" x14ac:dyDescent="0.25">
      <c r="S228"/>
      <c r="Z228"/>
      <c r="AA228" s="1"/>
      <c r="AB228" s="1"/>
      <c r="AC228" s="1"/>
      <c r="AD228" s="1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</row>
    <row r="229" spans="19:54" x14ac:dyDescent="0.25">
      <c r="S229"/>
      <c r="Z229"/>
      <c r="AA229" s="1"/>
      <c r="AB229" s="1"/>
      <c r="AC229" s="1"/>
      <c r="AD229" s="1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</row>
    <row r="230" spans="19:54" x14ac:dyDescent="0.25">
      <c r="S230"/>
      <c r="Z230"/>
      <c r="AA230" s="1"/>
      <c r="AB230" s="1"/>
      <c r="AC230" s="1"/>
      <c r="AD230" s="1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</row>
    <row r="231" spans="19:54" x14ac:dyDescent="0.25">
      <c r="S231"/>
      <c r="Z231"/>
      <c r="AA231" s="1"/>
      <c r="AB231" s="1"/>
      <c r="AC231" s="1"/>
      <c r="AD231" s="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</row>
    <row r="232" spans="19:54" x14ac:dyDescent="0.25">
      <c r="S232"/>
      <c r="Z232"/>
      <c r="AA232" s="1"/>
      <c r="AB232" s="1"/>
      <c r="AC232" s="1"/>
      <c r="AD232" s="1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</row>
    <row r="233" spans="19:54" x14ac:dyDescent="0.25">
      <c r="S233"/>
      <c r="Z233"/>
      <c r="AA233" s="1"/>
      <c r="AB233" s="1"/>
      <c r="AC233" s="1"/>
      <c r="AD233" s="1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</row>
    <row r="234" spans="19:54" x14ac:dyDescent="0.25">
      <c r="S234"/>
      <c r="Z234"/>
      <c r="AA234" s="1"/>
      <c r="AB234" s="1"/>
      <c r="AC234" s="1"/>
      <c r="AD234" s="1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</row>
    <row r="235" spans="19:54" x14ac:dyDescent="0.25">
      <c r="S235"/>
      <c r="Z235"/>
      <c r="AA235" s="1"/>
      <c r="AB235" s="1"/>
      <c r="AC235" s="1"/>
      <c r="AD235" s="1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</row>
    <row r="236" spans="19:54" x14ac:dyDescent="0.25">
      <c r="S236"/>
      <c r="Z236"/>
      <c r="AA236" s="1"/>
      <c r="AB236" s="1"/>
      <c r="AC236" s="1"/>
      <c r="AD236" s="1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</row>
    <row r="237" spans="19:54" x14ac:dyDescent="0.25">
      <c r="S237"/>
      <c r="Z237"/>
      <c r="AA237" s="1"/>
      <c r="AB237" s="1"/>
      <c r="AC237" s="1"/>
      <c r="AD237" s="1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</row>
    <row r="238" spans="19:54" x14ac:dyDescent="0.25">
      <c r="S238"/>
      <c r="Z238"/>
      <c r="AA238" s="1"/>
      <c r="AB238" s="1"/>
      <c r="AC238" s="1"/>
      <c r="AD238" s="1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</row>
    <row r="239" spans="19:54" x14ac:dyDescent="0.25">
      <c r="S239"/>
      <c r="Z239"/>
      <c r="AA239" s="1"/>
      <c r="AB239" s="1"/>
      <c r="AC239" s="1"/>
      <c r="AD239" s="1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</row>
    <row r="240" spans="19:54" x14ac:dyDescent="0.25">
      <c r="S240"/>
      <c r="Z240"/>
      <c r="AA240" s="1"/>
      <c r="AB240" s="1"/>
      <c r="AC240" s="1"/>
      <c r="AD240" s="1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</row>
    <row r="241" spans="19:54" x14ac:dyDescent="0.25">
      <c r="S241"/>
      <c r="Z241"/>
      <c r="AA241" s="1"/>
      <c r="AB241" s="1"/>
      <c r="AC241" s="1"/>
      <c r="AD241" s="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</row>
    <row r="242" spans="19:54" x14ac:dyDescent="0.25">
      <c r="S242"/>
      <c r="Z242"/>
      <c r="AA242" s="1"/>
      <c r="AB242" s="1"/>
      <c r="AC242" s="1"/>
      <c r="AD242" s="1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</row>
    <row r="243" spans="19:54" x14ac:dyDescent="0.25">
      <c r="S243"/>
      <c r="Z243"/>
      <c r="AA243" s="1"/>
      <c r="AB243" s="1"/>
      <c r="AC243" s="1"/>
      <c r="AD243" s="1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</row>
    <row r="244" spans="19:54" x14ac:dyDescent="0.25">
      <c r="S244"/>
      <c r="Z244"/>
      <c r="AA244" s="1"/>
      <c r="AB244" s="1"/>
      <c r="AC244" s="1"/>
      <c r="AD244" s="1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</row>
    <row r="245" spans="19:54" x14ac:dyDescent="0.25">
      <c r="S245"/>
      <c r="Z245"/>
      <c r="AA245" s="1"/>
      <c r="AB245" s="1"/>
      <c r="AC245" s="1"/>
      <c r="AD245" s="1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</row>
    <row r="246" spans="19:54" x14ac:dyDescent="0.25">
      <c r="S246"/>
      <c r="Z246"/>
      <c r="AA246" s="1"/>
      <c r="AB246" s="1"/>
      <c r="AC246" s="1"/>
      <c r="AD246" s="1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</row>
    <row r="247" spans="19:54" x14ac:dyDescent="0.25">
      <c r="S247"/>
      <c r="Z247"/>
      <c r="AA247" s="1"/>
      <c r="AB247" s="1"/>
      <c r="AC247" s="1"/>
      <c r="AD247" s="1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</row>
    <row r="248" spans="19:54" x14ac:dyDescent="0.25">
      <c r="S248"/>
      <c r="Z248"/>
      <c r="AA248" s="1"/>
      <c r="AB248" s="1"/>
      <c r="AC248" s="1"/>
      <c r="AD248" s="1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</row>
    <row r="249" spans="19:54" x14ac:dyDescent="0.25">
      <c r="S249"/>
      <c r="Z249"/>
      <c r="AA249" s="1"/>
      <c r="AB249" s="1"/>
      <c r="AC249" s="1"/>
      <c r="AD249" s="1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</row>
    <row r="250" spans="19:54" x14ac:dyDescent="0.25">
      <c r="S250"/>
      <c r="Z250"/>
      <c r="AA250" s="1"/>
      <c r="AB250" s="1"/>
      <c r="AC250" s="1"/>
      <c r="AD250" s="1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</row>
    <row r="251" spans="19:54" x14ac:dyDescent="0.25">
      <c r="S251"/>
      <c r="Z251"/>
      <c r="AA251" s="1"/>
      <c r="AB251" s="1"/>
      <c r="AC251" s="1"/>
      <c r="AD251" s="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</row>
    <row r="252" spans="19:54" x14ac:dyDescent="0.25">
      <c r="S252"/>
      <c r="Z252"/>
      <c r="AA252" s="1"/>
      <c r="AB252" s="1"/>
      <c r="AC252" s="1"/>
      <c r="AD252" s="1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</row>
    <row r="253" spans="19:54" x14ac:dyDescent="0.25">
      <c r="S253"/>
      <c r="Z253"/>
      <c r="AA253" s="1"/>
      <c r="AB253" s="1"/>
      <c r="AC253" s="1"/>
      <c r="AD253" s="1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</row>
    <row r="254" spans="19:54" x14ac:dyDescent="0.25">
      <c r="S254"/>
      <c r="Z254"/>
      <c r="AA254" s="1"/>
      <c r="AB254" s="1"/>
      <c r="AC254" s="1"/>
      <c r="AD254" s="1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</row>
    <row r="255" spans="19:54" x14ac:dyDescent="0.25">
      <c r="S255"/>
      <c r="Z255"/>
      <c r="AA255" s="1"/>
      <c r="AB255" s="1"/>
      <c r="AC255" s="1"/>
      <c r="AD255" s="1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</row>
    <row r="256" spans="19:54" x14ac:dyDescent="0.25">
      <c r="S256"/>
      <c r="Z256"/>
      <c r="AA256" s="1"/>
      <c r="AB256" s="1"/>
      <c r="AC256" s="1"/>
      <c r="AD256" s="1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</row>
    <row r="257" spans="19:54" x14ac:dyDescent="0.25">
      <c r="S257"/>
      <c r="Z257"/>
      <c r="AA257" s="1"/>
      <c r="AB257" s="1"/>
      <c r="AC257" s="1"/>
      <c r="AD257" s="1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</row>
    <row r="258" spans="19:54" x14ac:dyDescent="0.25">
      <c r="S258"/>
      <c r="Z258"/>
      <c r="AA258" s="1"/>
      <c r="AB258" s="1"/>
      <c r="AC258" s="1"/>
      <c r="AD258" s="1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</row>
    <row r="259" spans="19:54" x14ac:dyDescent="0.25">
      <c r="S259"/>
      <c r="Z259"/>
      <c r="AA259" s="1"/>
      <c r="AB259" s="1"/>
      <c r="AC259" s="1"/>
      <c r="AD259" s="1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</row>
    <row r="260" spans="19:54" x14ac:dyDescent="0.25">
      <c r="S260"/>
      <c r="Z260"/>
      <c r="AA260" s="1"/>
      <c r="AB260" s="1"/>
      <c r="AC260" s="1"/>
      <c r="AD260" s="1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</row>
    <row r="261" spans="19:54" x14ac:dyDescent="0.25">
      <c r="S261"/>
      <c r="Z261"/>
      <c r="AA261" s="1"/>
      <c r="AB261" s="1"/>
      <c r="AC261" s="1"/>
      <c r="AD261" s="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</row>
    <row r="262" spans="19:54" x14ac:dyDescent="0.25">
      <c r="S262"/>
      <c r="Z262"/>
      <c r="AA262" s="1"/>
      <c r="AB262" s="1"/>
      <c r="AC262" s="1"/>
      <c r="AD262" s="1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</row>
    <row r="263" spans="19:54" x14ac:dyDescent="0.25">
      <c r="S263"/>
      <c r="Z263"/>
      <c r="AA263" s="1"/>
      <c r="AB263" s="1"/>
      <c r="AC263" s="1"/>
      <c r="AD263" s="1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</row>
    <row r="264" spans="19:54" x14ac:dyDescent="0.25">
      <c r="S264"/>
      <c r="Z264"/>
      <c r="AA264" s="1"/>
      <c r="AB264" s="1"/>
      <c r="AC264" s="1"/>
      <c r="AD264" s="1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</row>
    <row r="265" spans="19:54" x14ac:dyDescent="0.25">
      <c r="S265"/>
      <c r="Z265"/>
      <c r="AA265" s="1"/>
      <c r="AB265" s="1"/>
      <c r="AC265" s="1"/>
      <c r="AD265" s="1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</row>
    <row r="266" spans="19:54" x14ac:dyDescent="0.25">
      <c r="S266"/>
      <c r="Z266"/>
      <c r="AA266" s="1"/>
      <c r="AB266" s="1"/>
      <c r="AC266" s="1"/>
      <c r="AD266" s="1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</row>
    <row r="267" spans="19:54" x14ac:dyDescent="0.25">
      <c r="S267"/>
      <c r="Z267"/>
      <c r="AA267" s="1"/>
      <c r="AB267" s="1"/>
      <c r="AC267" s="1"/>
      <c r="AD267" s="1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</row>
    <row r="268" spans="19:54" x14ac:dyDescent="0.25">
      <c r="S268"/>
      <c r="Z268"/>
      <c r="AA268" s="1"/>
      <c r="AB268" s="1"/>
      <c r="AC268" s="1"/>
      <c r="AD268" s="1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</row>
    <row r="269" spans="19:54" x14ac:dyDescent="0.25">
      <c r="S269"/>
      <c r="Z269"/>
      <c r="AA269" s="1"/>
      <c r="AB269" s="1"/>
      <c r="AC269" s="1"/>
      <c r="AD269" s="1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</row>
    <row r="270" spans="19:54" x14ac:dyDescent="0.25">
      <c r="S270"/>
      <c r="Z270"/>
      <c r="AA270" s="1"/>
      <c r="AB270" s="1"/>
      <c r="AC270" s="1"/>
      <c r="AD270" s="1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</row>
    <row r="271" spans="19:54" x14ac:dyDescent="0.25">
      <c r="S271"/>
      <c r="Z271"/>
      <c r="AA271" s="1"/>
      <c r="AB271" s="1"/>
      <c r="AC271" s="1"/>
      <c r="AD271" s="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</row>
    <row r="272" spans="19:54" x14ac:dyDescent="0.25">
      <c r="S272"/>
      <c r="Z272"/>
      <c r="AA272" s="1"/>
      <c r="AB272" s="1"/>
      <c r="AC272" s="1"/>
      <c r="AD272" s="1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</row>
    <row r="273" spans="19:54" x14ac:dyDescent="0.25">
      <c r="S273"/>
      <c r="Z273"/>
      <c r="AA273" s="1"/>
      <c r="AB273" s="1"/>
      <c r="AC273" s="1"/>
      <c r="AD273" s="1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</row>
    <row r="274" spans="19:54" x14ac:dyDescent="0.25">
      <c r="S274"/>
      <c r="Z274"/>
      <c r="AA274" s="1"/>
      <c r="AB274" s="1"/>
      <c r="AC274" s="1"/>
      <c r="AD274" s="1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</row>
    <row r="275" spans="19:54" x14ac:dyDescent="0.25">
      <c r="S275"/>
      <c r="Z275"/>
      <c r="AA275" s="1"/>
      <c r="AB275" s="1"/>
      <c r="AC275" s="1"/>
      <c r="AD275" s="1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</row>
    <row r="276" spans="19:54" x14ac:dyDescent="0.25">
      <c r="S276"/>
      <c r="Z276"/>
      <c r="AA276" s="1"/>
      <c r="AB276" s="1"/>
      <c r="AC276" s="1"/>
      <c r="AD276" s="1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</row>
    <row r="277" spans="19:54" x14ac:dyDescent="0.25">
      <c r="S277"/>
      <c r="Z277"/>
      <c r="AA277" s="1"/>
      <c r="AB277" s="1"/>
      <c r="AC277" s="1"/>
      <c r="AD277" s="1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</row>
    <row r="278" spans="19:54" x14ac:dyDescent="0.25">
      <c r="S278"/>
      <c r="Z278"/>
      <c r="AA278" s="1"/>
      <c r="AB278" s="1"/>
      <c r="AC278" s="1"/>
      <c r="AD278" s="1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</row>
    <row r="279" spans="19:54" x14ac:dyDescent="0.25">
      <c r="S279"/>
      <c r="Z279"/>
      <c r="AA279" s="1"/>
      <c r="AB279" s="1"/>
      <c r="AC279" s="1"/>
      <c r="AD279" s="1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</row>
    <row r="280" spans="19:54" x14ac:dyDescent="0.25">
      <c r="S280"/>
      <c r="Z280"/>
      <c r="AA280" s="1"/>
      <c r="AB280" s="1"/>
      <c r="AC280" s="1"/>
      <c r="AD280" s="1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</row>
    <row r="281" spans="19:54" x14ac:dyDescent="0.25">
      <c r="S281"/>
      <c r="Z281"/>
      <c r="AA281" s="1"/>
      <c r="AB281" s="1"/>
      <c r="AC281" s="1"/>
      <c r="AD281" s="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</row>
    <row r="282" spans="19:54" x14ac:dyDescent="0.25">
      <c r="S282"/>
      <c r="Z282"/>
      <c r="AA282" s="1"/>
      <c r="AB282" s="1"/>
      <c r="AC282" s="1"/>
      <c r="AD282" s="1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</row>
    <row r="283" spans="19:54" x14ac:dyDescent="0.25">
      <c r="S283"/>
      <c r="Z283"/>
      <c r="AA283" s="1"/>
      <c r="AB283" s="1"/>
      <c r="AC283" s="1"/>
      <c r="AD283" s="1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</row>
    <row r="284" spans="19:54" x14ac:dyDescent="0.25">
      <c r="S284"/>
      <c r="Z284"/>
      <c r="AA284" s="1"/>
      <c r="AB284" s="1"/>
      <c r="AC284" s="1"/>
      <c r="AD284" s="1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</row>
    <row r="285" spans="19:54" x14ac:dyDescent="0.25">
      <c r="S285"/>
      <c r="Z285"/>
      <c r="AA285" s="1"/>
      <c r="AB285" s="1"/>
      <c r="AC285" s="1"/>
      <c r="AD285" s="1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</row>
    <row r="286" spans="19:54" x14ac:dyDescent="0.25">
      <c r="S286"/>
      <c r="Z286"/>
      <c r="AA286" s="1"/>
      <c r="AB286" s="1"/>
      <c r="AC286" s="1"/>
      <c r="AD286" s="1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</row>
    <row r="287" spans="19:54" x14ac:dyDescent="0.25">
      <c r="S287"/>
      <c r="Z287"/>
      <c r="AA287" s="1"/>
      <c r="AB287" s="1"/>
      <c r="AC287" s="1"/>
      <c r="AD287" s="1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</row>
    <row r="288" spans="19:54" x14ac:dyDescent="0.25">
      <c r="S288"/>
      <c r="Z288"/>
      <c r="AA288" s="1"/>
      <c r="AB288" s="1"/>
      <c r="AC288" s="1"/>
      <c r="AD288" s="1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</row>
    <row r="289" spans="19:54" x14ac:dyDescent="0.25">
      <c r="S289"/>
      <c r="Z289"/>
      <c r="AA289" s="1"/>
      <c r="AB289" s="1"/>
      <c r="AC289" s="1"/>
      <c r="AD289" s="1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</row>
    <row r="290" spans="19:54" x14ac:dyDescent="0.25">
      <c r="S290"/>
      <c r="Z290"/>
      <c r="AA290" s="1"/>
      <c r="AB290" s="1"/>
      <c r="AC290" s="1"/>
      <c r="AD290" s="1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</row>
    <row r="291" spans="19:54" x14ac:dyDescent="0.25">
      <c r="S291"/>
      <c r="Z291"/>
      <c r="AA291" s="1"/>
      <c r="AB291" s="1"/>
      <c r="AC291" s="1"/>
      <c r="AD291" s="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</row>
    <row r="292" spans="19:54" x14ac:dyDescent="0.25">
      <c r="S292"/>
      <c r="Z292"/>
      <c r="AA292" s="1"/>
      <c r="AB292" s="1"/>
      <c r="AC292" s="1"/>
      <c r="AD292" s="1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</row>
    <row r="293" spans="19:54" x14ac:dyDescent="0.25">
      <c r="S293"/>
      <c r="Z293"/>
      <c r="AA293" s="1"/>
      <c r="AB293" s="1"/>
      <c r="AC293" s="1"/>
      <c r="AD293" s="1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</row>
    <row r="294" spans="19:54" x14ac:dyDescent="0.25">
      <c r="S294"/>
      <c r="Z294"/>
      <c r="AA294" s="1"/>
      <c r="AB294" s="1"/>
      <c r="AC294" s="1"/>
      <c r="AD294" s="1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</row>
    <row r="295" spans="19:54" x14ac:dyDescent="0.25">
      <c r="S295"/>
      <c r="Z295"/>
      <c r="AA295" s="1"/>
      <c r="AB295" s="1"/>
      <c r="AC295" s="1"/>
      <c r="AD295" s="1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</row>
    <row r="296" spans="19:54" x14ac:dyDescent="0.25">
      <c r="S296"/>
      <c r="Z296"/>
      <c r="AA296" s="1"/>
      <c r="AB296" s="1"/>
      <c r="AC296" s="1"/>
      <c r="AD296" s="1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</row>
    <row r="297" spans="19:54" x14ac:dyDescent="0.25">
      <c r="S297"/>
      <c r="Z297"/>
      <c r="AA297" s="1"/>
      <c r="AB297" s="1"/>
      <c r="AC297" s="1"/>
      <c r="AD297" s="1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</row>
    <row r="298" spans="19:54" x14ac:dyDescent="0.25">
      <c r="S298"/>
      <c r="Z298"/>
      <c r="AA298" s="1"/>
      <c r="AB298" s="1"/>
      <c r="AC298" s="1"/>
      <c r="AD298" s="1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</row>
    <row r="299" spans="19:54" x14ac:dyDescent="0.25">
      <c r="S299"/>
      <c r="Z299"/>
      <c r="AA299" s="1"/>
      <c r="AB299" s="1"/>
      <c r="AC299" s="1"/>
      <c r="AD299" s="1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</row>
    <row r="300" spans="19:54" x14ac:dyDescent="0.25">
      <c r="S300"/>
      <c r="Z300"/>
      <c r="AA300" s="1"/>
      <c r="AB300" s="1"/>
      <c r="AC300" s="1"/>
      <c r="AD300" s="1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</row>
    <row r="301" spans="19:54" x14ac:dyDescent="0.25">
      <c r="S301"/>
      <c r="Z301"/>
      <c r="AA301" s="1"/>
      <c r="AB301" s="1"/>
      <c r="AC301" s="1"/>
      <c r="AD301" s="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</row>
    <row r="302" spans="19:54" x14ac:dyDescent="0.25">
      <c r="S302"/>
      <c r="Z302"/>
      <c r="AA302" s="1"/>
      <c r="AB302" s="1"/>
      <c r="AC302" s="1"/>
      <c r="AD302" s="1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</row>
    <row r="303" spans="19:54" x14ac:dyDescent="0.25">
      <c r="S303"/>
      <c r="Z303"/>
      <c r="AA303" s="1"/>
      <c r="AB303" s="1"/>
      <c r="AC303" s="1"/>
      <c r="AD303" s="1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</row>
    <row r="304" spans="19:54" x14ac:dyDescent="0.25">
      <c r="S304"/>
      <c r="Z304"/>
      <c r="AA304" s="1"/>
      <c r="AB304" s="1"/>
      <c r="AC304" s="1"/>
      <c r="AD304" s="1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</row>
    <row r="305" spans="19:54" x14ac:dyDescent="0.25">
      <c r="S305"/>
      <c r="Z305"/>
      <c r="AA305" s="1"/>
      <c r="AB305" s="1"/>
      <c r="AC305" s="1"/>
      <c r="AD305" s="1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</row>
    <row r="306" spans="19:54" x14ac:dyDescent="0.25">
      <c r="S306"/>
      <c r="Z306"/>
      <c r="AA306" s="1"/>
      <c r="AB306" s="1"/>
      <c r="AC306" s="1"/>
      <c r="AD306" s="1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</row>
    <row r="307" spans="19:54" x14ac:dyDescent="0.25">
      <c r="S307"/>
      <c r="Z307"/>
      <c r="AA307" s="1"/>
      <c r="AB307" s="1"/>
      <c r="AC307" s="1"/>
      <c r="AD307" s="1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</row>
    <row r="308" spans="19:54" x14ac:dyDescent="0.25">
      <c r="S308"/>
      <c r="Z308"/>
      <c r="AA308" s="1"/>
      <c r="AB308" s="1"/>
      <c r="AC308" s="1"/>
      <c r="AD308" s="1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</row>
    <row r="309" spans="19:54" x14ac:dyDescent="0.25">
      <c r="S309"/>
      <c r="Z309"/>
      <c r="AA309" s="1"/>
      <c r="AB309" s="1"/>
      <c r="AC309" s="1"/>
      <c r="AD309" s="1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</row>
    <row r="310" spans="19:54" x14ac:dyDescent="0.25">
      <c r="S310"/>
      <c r="Z310"/>
      <c r="AA310" s="1"/>
      <c r="AB310" s="1"/>
      <c r="AC310" s="1"/>
      <c r="AD310" s="1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</row>
    <row r="311" spans="19:54" x14ac:dyDescent="0.25">
      <c r="S311"/>
      <c r="Z311"/>
      <c r="AA311" s="1"/>
      <c r="AB311" s="1"/>
      <c r="AC311" s="1"/>
      <c r="AD311" s="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</row>
    <row r="312" spans="19:54" x14ac:dyDescent="0.25">
      <c r="S312"/>
      <c r="Z312"/>
      <c r="AA312" s="1"/>
      <c r="AB312" s="1"/>
      <c r="AC312" s="1"/>
      <c r="AD312" s="1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</row>
    <row r="313" spans="19:54" x14ac:dyDescent="0.25">
      <c r="S313"/>
      <c r="Z313"/>
      <c r="AA313" s="1"/>
      <c r="AB313" s="1"/>
      <c r="AC313" s="1"/>
      <c r="AD313" s="1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</row>
    <row r="314" spans="19:54" x14ac:dyDescent="0.25">
      <c r="S314"/>
      <c r="Z314"/>
      <c r="AA314" s="1"/>
      <c r="AB314" s="1"/>
      <c r="AC314" s="1"/>
      <c r="AD314" s="1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</row>
    <row r="315" spans="19:54" x14ac:dyDescent="0.25">
      <c r="S315"/>
      <c r="Z315"/>
      <c r="AA315" s="1"/>
      <c r="AB315" s="1"/>
      <c r="AC315" s="1"/>
      <c r="AD315" s="1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</row>
    <row r="316" spans="19:54" x14ac:dyDescent="0.25">
      <c r="S316"/>
      <c r="Z316"/>
      <c r="AA316" s="1"/>
      <c r="AB316" s="1"/>
      <c r="AC316" s="1"/>
      <c r="AD316" s="1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</row>
    <row r="317" spans="19:54" x14ac:dyDescent="0.25">
      <c r="S317"/>
      <c r="Z317"/>
      <c r="AA317" s="1"/>
      <c r="AB317" s="1"/>
      <c r="AC317" s="1"/>
      <c r="AD317" s="1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</row>
    <row r="318" spans="19:54" x14ac:dyDescent="0.25">
      <c r="S318"/>
      <c r="Z318"/>
      <c r="AA318" s="1"/>
      <c r="AB318" s="1"/>
      <c r="AC318" s="1"/>
      <c r="AD318" s="1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</row>
    <row r="319" spans="19:54" x14ac:dyDescent="0.25">
      <c r="S319"/>
      <c r="Z319"/>
      <c r="AA319" s="1"/>
      <c r="AB319" s="1"/>
      <c r="AC319" s="1"/>
      <c r="AD319" s="1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</row>
    <row r="320" spans="19:54" x14ac:dyDescent="0.25">
      <c r="S320"/>
      <c r="Z320"/>
      <c r="AA320" s="1"/>
      <c r="AB320" s="1"/>
      <c r="AC320" s="1"/>
      <c r="AD320" s="1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</row>
    <row r="321" spans="19:54" x14ac:dyDescent="0.25">
      <c r="S321"/>
      <c r="Z321"/>
      <c r="AA321" s="1"/>
      <c r="AB321" s="1"/>
      <c r="AC321" s="1"/>
      <c r="AD321" s="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</row>
    <row r="322" spans="19:54" x14ac:dyDescent="0.25">
      <c r="S322"/>
      <c r="Z322"/>
      <c r="AA322" s="1"/>
      <c r="AB322" s="1"/>
      <c r="AC322" s="1"/>
      <c r="AD322" s="1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</row>
    <row r="323" spans="19:54" x14ac:dyDescent="0.25">
      <c r="S323"/>
      <c r="Z323"/>
      <c r="AA323" s="1"/>
      <c r="AB323" s="1"/>
      <c r="AC323" s="1"/>
      <c r="AD323" s="1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</row>
    <row r="324" spans="19:54" x14ac:dyDescent="0.25">
      <c r="S324"/>
      <c r="Z324"/>
      <c r="AA324" s="1"/>
      <c r="AB324" s="1"/>
      <c r="AC324" s="1"/>
      <c r="AD324" s="1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</row>
    <row r="325" spans="19:54" x14ac:dyDescent="0.25">
      <c r="S325"/>
      <c r="Z325"/>
      <c r="AA325" s="1"/>
      <c r="AB325" s="1"/>
      <c r="AC325" s="1"/>
      <c r="AD325" s="1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</row>
    <row r="326" spans="19:54" x14ac:dyDescent="0.25">
      <c r="S326"/>
      <c r="Z326"/>
      <c r="AA326" s="1"/>
      <c r="AB326" s="1"/>
      <c r="AC326" s="1"/>
      <c r="AD326" s="1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</row>
    <row r="327" spans="19:54" x14ac:dyDescent="0.25">
      <c r="S327"/>
      <c r="Z327"/>
      <c r="AA327" s="1"/>
      <c r="AB327" s="1"/>
      <c r="AC327" s="1"/>
      <c r="AD327" s="1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</row>
    <row r="328" spans="19:54" x14ac:dyDescent="0.25">
      <c r="S328"/>
      <c r="Z328"/>
      <c r="AA328" s="1"/>
      <c r="AB328" s="1"/>
      <c r="AC328" s="1"/>
      <c r="AD328" s="1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</row>
    <row r="329" spans="19:54" x14ac:dyDescent="0.25">
      <c r="S329"/>
      <c r="Z329"/>
      <c r="AA329" s="1"/>
      <c r="AB329" s="1"/>
      <c r="AC329" s="1"/>
      <c r="AD329" s="1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</row>
    <row r="330" spans="19:54" x14ac:dyDescent="0.25">
      <c r="S330"/>
      <c r="Z330"/>
      <c r="AA330" s="1"/>
      <c r="AB330" s="1"/>
      <c r="AC330" s="1"/>
      <c r="AD330" s="1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</row>
    <row r="331" spans="19:54" x14ac:dyDescent="0.25">
      <c r="S331"/>
      <c r="Z331"/>
      <c r="AA331" s="1"/>
      <c r="AB331" s="1"/>
      <c r="AC331" s="1"/>
      <c r="AD331" s="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</row>
    <row r="332" spans="19:54" x14ac:dyDescent="0.25">
      <c r="S332"/>
      <c r="Z332"/>
      <c r="AA332" s="1"/>
      <c r="AB332" s="1"/>
      <c r="AC332" s="1"/>
      <c r="AD332" s="1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</row>
    <row r="333" spans="19:54" x14ac:dyDescent="0.25">
      <c r="S333"/>
      <c r="Z333"/>
      <c r="AA333" s="1"/>
      <c r="AB333" s="1"/>
      <c r="AC333" s="1"/>
      <c r="AD333" s="1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</row>
    <row r="334" spans="19:54" x14ac:dyDescent="0.25">
      <c r="S334"/>
      <c r="Z334"/>
      <c r="AA334" s="1"/>
      <c r="AB334" s="1"/>
      <c r="AC334" s="1"/>
      <c r="AD334" s="1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</row>
    <row r="335" spans="19:54" x14ac:dyDescent="0.25">
      <c r="S335"/>
      <c r="Z335"/>
      <c r="AA335" s="1"/>
      <c r="AB335" s="1"/>
      <c r="AC335" s="1"/>
      <c r="AD335" s="1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</row>
    <row r="336" spans="19:54" x14ac:dyDescent="0.25">
      <c r="S336"/>
      <c r="Z336"/>
      <c r="AA336" s="1"/>
      <c r="AB336" s="1"/>
      <c r="AC336" s="1"/>
      <c r="AD336" s="1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</row>
    <row r="337" spans="19:54" x14ac:dyDescent="0.25">
      <c r="S337"/>
      <c r="Z337"/>
      <c r="AA337" s="1"/>
      <c r="AB337" s="1"/>
      <c r="AC337" s="1"/>
      <c r="AD337" s="1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</row>
    <row r="338" spans="19:54" x14ac:dyDescent="0.25">
      <c r="S338"/>
      <c r="Z338"/>
      <c r="AA338" s="1"/>
      <c r="AB338" s="1"/>
      <c r="AC338" s="1"/>
      <c r="AD338" s="1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</row>
    <row r="339" spans="19:54" x14ac:dyDescent="0.25">
      <c r="S339"/>
      <c r="Z339"/>
      <c r="AA339" s="1"/>
      <c r="AB339" s="1"/>
      <c r="AC339" s="1"/>
      <c r="AD339" s="1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</row>
    <row r="340" spans="19:54" x14ac:dyDescent="0.25">
      <c r="S340"/>
      <c r="Z340"/>
      <c r="AA340" s="1"/>
      <c r="AB340" s="1"/>
      <c r="AC340" s="1"/>
      <c r="AD340" s="1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</row>
    <row r="341" spans="19:54" x14ac:dyDescent="0.25">
      <c r="S341"/>
      <c r="Z341"/>
      <c r="AA341" s="1"/>
      <c r="AB341" s="1"/>
      <c r="AC341" s="1"/>
      <c r="AD341" s="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</row>
    <row r="342" spans="19:54" x14ac:dyDescent="0.25">
      <c r="S342"/>
      <c r="Z342"/>
      <c r="AA342" s="1"/>
      <c r="AB342" s="1"/>
      <c r="AC342" s="1"/>
      <c r="AD342" s="1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</row>
    <row r="343" spans="19:54" x14ac:dyDescent="0.25">
      <c r="S343"/>
      <c r="Z343"/>
      <c r="AA343" s="1"/>
      <c r="AB343" s="1"/>
      <c r="AC343" s="1"/>
      <c r="AD343" s="1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</row>
    <row r="344" spans="19:54" x14ac:dyDescent="0.25">
      <c r="S344"/>
      <c r="Z344"/>
      <c r="AA344" s="1"/>
      <c r="AB344" s="1"/>
      <c r="AC344" s="1"/>
      <c r="AD344" s="1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</row>
    <row r="345" spans="19:54" x14ac:dyDescent="0.25">
      <c r="S345"/>
      <c r="Z345"/>
      <c r="AA345" s="1"/>
      <c r="AB345" s="1"/>
      <c r="AC345" s="1"/>
      <c r="AD345" s="1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</row>
    <row r="346" spans="19:54" x14ac:dyDescent="0.25">
      <c r="S346"/>
      <c r="Z346"/>
      <c r="AA346" s="1"/>
      <c r="AB346" s="1"/>
      <c r="AC346" s="1"/>
      <c r="AD346" s="1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</row>
    <row r="347" spans="19:54" x14ac:dyDescent="0.25">
      <c r="S347"/>
      <c r="Z347"/>
      <c r="AA347" s="1"/>
      <c r="AB347" s="1"/>
      <c r="AC347" s="1"/>
      <c r="AD347" s="1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</row>
    <row r="348" spans="19:54" x14ac:dyDescent="0.25">
      <c r="S348"/>
      <c r="Z348"/>
      <c r="AA348" s="1"/>
      <c r="AB348" s="1"/>
      <c r="AC348" s="1"/>
      <c r="AD348" s="1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</row>
    <row r="349" spans="19:54" x14ac:dyDescent="0.25">
      <c r="S349"/>
      <c r="Z349"/>
      <c r="AA349" s="1"/>
      <c r="AB349" s="1"/>
      <c r="AC349" s="1"/>
      <c r="AD349" s="1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</row>
    <row r="350" spans="19:54" x14ac:dyDescent="0.25">
      <c r="S350"/>
      <c r="Z350"/>
      <c r="AA350" s="1"/>
      <c r="AB350" s="1"/>
      <c r="AC350" s="1"/>
      <c r="AD350" s="1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</row>
    <row r="351" spans="19:54" x14ac:dyDescent="0.25">
      <c r="S351"/>
      <c r="Z351"/>
      <c r="AA351" s="1"/>
      <c r="AB351" s="1"/>
      <c r="AC351" s="1"/>
      <c r="AD351" s="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</row>
    <row r="352" spans="19:54" x14ac:dyDescent="0.25">
      <c r="S352"/>
      <c r="Z352"/>
      <c r="AA352" s="1"/>
      <c r="AB352" s="1"/>
      <c r="AC352" s="1"/>
      <c r="AD352" s="1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</row>
    <row r="353" spans="19:54" x14ac:dyDescent="0.25">
      <c r="S353"/>
      <c r="Z353"/>
      <c r="AA353" s="1"/>
      <c r="AB353" s="1"/>
      <c r="AC353" s="1"/>
      <c r="AD353" s="1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</row>
    <row r="354" spans="19:54" x14ac:dyDescent="0.25">
      <c r="S354"/>
      <c r="Z354"/>
      <c r="AA354" s="1"/>
      <c r="AB354" s="1"/>
      <c r="AC354" s="1"/>
      <c r="AD354" s="1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</row>
    <row r="355" spans="19:54" x14ac:dyDescent="0.25">
      <c r="S355"/>
      <c r="Z355"/>
      <c r="AA355" s="1"/>
      <c r="AB355" s="1"/>
      <c r="AC355" s="1"/>
      <c r="AD355" s="1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</row>
    <row r="356" spans="19:54" x14ac:dyDescent="0.25">
      <c r="S356"/>
      <c r="Z356"/>
      <c r="AA356" s="1"/>
      <c r="AB356" s="1"/>
      <c r="AC356" s="1"/>
      <c r="AD356" s="1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</row>
    <row r="357" spans="19:54" x14ac:dyDescent="0.25">
      <c r="S357"/>
      <c r="Z357"/>
      <c r="AA357" s="1"/>
      <c r="AB357" s="1"/>
      <c r="AC357" s="1"/>
      <c r="AD357" s="1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</row>
    <row r="358" spans="19:54" x14ac:dyDescent="0.25">
      <c r="S358"/>
      <c r="Z358"/>
      <c r="AA358" s="1"/>
      <c r="AB358" s="1"/>
      <c r="AC358" s="1"/>
      <c r="AD358" s="1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</row>
    <row r="359" spans="19:54" x14ac:dyDescent="0.25">
      <c r="S359"/>
      <c r="Z359"/>
      <c r="AA359" s="1"/>
      <c r="AB359" s="1"/>
      <c r="AC359" s="1"/>
      <c r="AD359" s="1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</row>
    <row r="360" spans="19:54" x14ac:dyDescent="0.25">
      <c r="S360"/>
      <c r="Z360"/>
      <c r="AA360" s="1"/>
      <c r="AB360" s="1"/>
      <c r="AC360" s="1"/>
      <c r="AD360" s="1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</row>
    <row r="361" spans="19:54" x14ac:dyDescent="0.25">
      <c r="S361"/>
      <c r="Z361"/>
      <c r="AA361" s="1"/>
      <c r="AB361" s="1"/>
      <c r="AC361" s="1"/>
      <c r="AD361" s="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</row>
    <row r="362" spans="19:54" x14ac:dyDescent="0.25">
      <c r="S362"/>
      <c r="Z362"/>
      <c r="AA362" s="1"/>
      <c r="AB362" s="1"/>
      <c r="AC362" s="1"/>
      <c r="AD362" s="1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</row>
    <row r="363" spans="19:54" x14ac:dyDescent="0.25">
      <c r="S363"/>
      <c r="Z363"/>
      <c r="AA363" s="1"/>
      <c r="AB363" s="1"/>
      <c r="AC363" s="1"/>
      <c r="AD363" s="1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</row>
    <row r="364" spans="19:54" x14ac:dyDescent="0.25">
      <c r="S364"/>
      <c r="Z364"/>
      <c r="AA364" s="1"/>
      <c r="AB364" s="1"/>
      <c r="AC364" s="1"/>
      <c r="AD364" s="1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</row>
    <row r="365" spans="19:54" x14ac:dyDescent="0.25">
      <c r="S365"/>
      <c r="Z365"/>
      <c r="AA365" s="1"/>
      <c r="AB365" s="1"/>
      <c r="AC365" s="1"/>
      <c r="AD365" s="1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</row>
    <row r="366" spans="19:54" x14ac:dyDescent="0.25">
      <c r="S366"/>
      <c r="Z366"/>
      <c r="AA366" s="1"/>
      <c r="AB366" s="1"/>
      <c r="AC366" s="1"/>
      <c r="AD366" s="1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</row>
    <row r="367" spans="19:54" x14ac:dyDescent="0.25">
      <c r="S367"/>
      <c r="Z367"/>
      <c r="AA367" s="1"/>
      <c r="AB367" s="1"/>
      <c r="AC367" s="1"/>
      <c r="AD367" s="1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</row>
    <row r="368" spans="19:54" x14ac:dyDescent="0.25">
      <c r="S368"/>
      <c r="Z368"/>
      <c r="AA368" s="1"/>
      <c r="AB368" s="1"/>
      <c r="AC368" s="1"/>
      <c r="AD368" s="1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</row>
    <row r="369" spans="19:54" x14ac:dyDescent="0.25">
      <c r="S369"/>
      <c r="Z369"/>
      <c r="AA369" s="1"/>
      <c r="AB369" s="1"/>
      <c r="AC369" s="1"/>
      <c r="AD369" s="1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</row>
    <row r="370" spans="19:54" x14ac:dyDescent="0.25">
      <c r="S370"/>
      <c r="Z370"/>
      <c r="AA370" s="1"/>
      <c r="AB370" s="1"/>
      <c r="AC370" s="1"/>
      <c r="AD370" s="1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</row>
    <row r="371" spans="19:54" x14ac:dyDescent="0.25">
      <c r="S371"/>
      <c r="Z371"/>
      <c r="AA371" s="1"/>
      <c r="AB371" s="1"/>
      <c r="AC371" s="1"/>
      <c r="AD371" s="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</row>
    <row r="372" spans="19:54" x14ac:dyDescent="0.25">
      <c r="S372"/>
      <c r="Z372"/>
      <c r="AA372" s="1"/>
      <c r="AB372" s="1"/>
      <c r="AC372" s="1"/>
      <c r="AD372" s="1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</row>
    <row r="373" spans="19:54" x14ac:dyDescent="0.25">
      <c r="S373"/>
      <c r="Z373"/>
      <c r="AA373" s="1"/>
      <c r="AB373" s="1"/>
      <c r="AC373" s="1"/>
      <c r="AD373" s="1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</row>
    <row r="374" spans="19:54" x14ac:dyDescent="0.25">
      <c r="S374"/>
      <c r="Z374"/>
      <c r="AA374" s="1"/>
      <c r="AB374" s="1"/>
      <c r="AC374" s="1"/>
      <c r="AD374" s="1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</row>
    <row r="375" spans="19:54" x14ac:dyDescent="0.25">
      <c r="S375"/>
      <c r="Z375"/>
      <c r="AA375" s="1"/>
      <c r="AB375" s="1"/>
      <c r="AC375" s="1"/>
      <c r="AD375" s="1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</row>
    <row r="376" spans="19:54" x14ac:dyDescent="0.25">
      <c r="S376"/>
      <c r="Z376"/>
      <c r="AA376" s="1"/>
      <c r="AB376" s="1"/>
      <c r="AC376" s="1"/>
      <c r="AD376" s="1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</row>
    <row r="377" spans="19:54" x14ac:dyDescent="0.25">
      <c r="S377"/>
      <c r="Z377"/>
      <c r="AA377" s="1"/>
      <c r="AB377" s="1"/>
      <c r="AC377" s="1"/>
      <c r="AD377" s="1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</row>
    <row r="378" spans="19:54" x14ac:dyDescent="0.25">
      <c r="S378"/>
      <c r="Z378"/>
      <c r="AA378" s="1"/>
      <c r="AB378" s="1"/>
      <c r="AC378" s="1"/>
      <c r="AD378" s="1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</row>
    <row r="379" spans="19:54" x14ac:dyDescent="0.25">
      <c r="S379"/>
      <c r="Z379"/>
      <c r="AA379" s="1"/>
      <c r="AB379" s="1"/>
      <c r="AC379" s="1"/>
      <c r="AD379" s="1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</row>
    <row r="380" spans="19:54" x14ac:dyDescent="0.25">
      <c r="S380"/>
      <c r="Z380"/>
      <c r="AA380" s="1"/>
      <c r="AB380" s="1"/>
      <c r="AC380" s="1"/>
      <c r="AD380" s="1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</row>
    <row r="381" spans="19:54" x14ac:dyDescent="0.25">
      <c r="S381"/>
      <c r="Z381"/>
      <c r="AA381" s="1"/>
      <c r="AB381" s="1"/>
      <c r="AC381" s="1"/>
      <c r="AD381" s="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</row>
    <row r="382" spans="19:54" x14ac:dyDescent="0.25">
      <c r="S382"/>
      <c r="Z382"/>
      <c r="AA382" s="1"/>
      <c r="AB382" s="1"/>
      <c r="AC382" s="1"/>
      <c r="AD382" s="1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</row>
    <row r="383" spans="19:54" x14ac:dyDescent="0.25">
      <c r="S383"/>
      <c r="Z383"/>
      <c r="AA383" s="1"/>
      <c r="AB383" s="1"/>
      <c r="AC383" s="1"/>
      <c r="AD383" s="1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</row>
    <row r="384" spans="19:54" x14ac:dyDescent="0.25">
      <c r="S384"/>
      <c r="Z384"/>
      <c r="AA384" s="1"/>
      <c r="AB384" s="1"/>
      <c r="AC384" s="1"/>
      <c r="AD384" s="1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</row>
    <row r="385" spans="19:54" x14ac:dyDescent="0.25">
      <c r="S385"/>
      <c r="Z385"/>
      <c r="AA385" s="1"/>
      <c r="AB385" s="1"/>
      <c r="AC385" s="1"/>
      <c r="AD385" s="1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</row>
    <row r="386" spans="19:54" x14ac:dyDescent="0.25">
      <c r="S386"/>
      <c r="Z386"/>
      <c r="AA386" s="1"/>
      <c r="AB386" s="1"/>
      <c r="AC386" s="1"/>
      <c r="AD386" s="1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</row>
    <row r="387" spans="19:54" x14ac:dyDescent="0.25">
      <c r="S387"/>
      <c r="Z387"/>
      <c r="AA387" s="1"/>
      <c r="AB387" s="1"/>
      <c r="AC387" s="1"/>
      <c r="AD387" s="1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</row>
    <row r="388" spans="19:54" x14ac:dyDescent="0.25">
      <c r="S388"/>
      <c r="Z388"/>
      <c r="AA388" s="1"/>
      <c r="AB388" s="1"/>
      <c r="AC388" s="1"/>
      <c r="AD388" s="1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</row>
    <row r="389" spans="19:54" x14ac:dyDescent="0.25">
      <c r="S389"/>
      <c r="Z389"/>
      <c r="AA389" s="1"/>
      <c r="AB389" s="1"/>
      <c r="AC389" s="1"/>
      <c r="AD389" s="1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</row>
    <row r="390" spans="19:54" x14ac:dyDescent="0.25">
      <c r="S390"/>
      <c r="Z390"/>
      <c r="AA390" s="1"/>
      <c r="AB390" s="1"/>
      <c r="AC390" s="1"/>
      <c r="AD390" s="1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</row>
    <row r="391" spans="19:54" x14ac:dyDescent="0.25">
      <c r="S391"/>
      <c r="Z391"/>
      <c r="AA391" s="1"/>
      <c r="AB391" s="1"/>
      <c r="AC391" s="1"/>
      <c r="AD391" s="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</row>
    <row r="392" spans="19:54" x14ac:dyDescent="0.25">
      <c r="S392"/>
      <c r="Z392"/>
      <c r="AA392" s="1"/>
      <c r="AB392" s="1"/>
      <c r="AC392" s="1"/>
      <c r="AD392" s="1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</row>
    <row r="393" spans="19:54" x14ac:dyDescent="0.25">
      <c r="S393"/>
      <c r="Z393"/>
      <c r="AA393" s="1"/>
      <c r="AB393" s="1"/>
      <c r="AC393" s="1"/>
      <c r="AD393" s="1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</row>
    <row r="394" spans="19:54" x14ac:dyDescent="0.25">
      <c r="S394"/>
      <c r="Z394"/>
      <c r="AA394" s="1"/>
      <c r="AB394" s="1"/>
      <c r="AC394" s="1"/>
      <c r="AD394" s="1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</row>
    <row r="395" spans="19:54" x14ac:dyDescent="0.25">
      <c r="S395"/>
      <c r="Z395"/>
      <c r="AA395" s="1"/>
      <c r="AB395" s="1"/>
      <c r="AC395" s="1"/>
      <c r="AD395" s="1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</row>
    <row r="396" spans="19:54" x14ac:dyDescent="0.25">
      <c r="S396"/>
      <c r="Z396"/>
      <c r="AA396" s="1"/>
      <c r="AB396" s="1"/>
      <c r="AC396" s="1"/>
      <c r="AD396" s="1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</row>
    <row r="397" spans="19:54" x14ac:dyDescent="0.25">
      <c r="S397"/>
      <c r="Z397"/>
      <c r="AA397" s="1"/>
      <c r="AB397" s="1"/>
      <c r="AC397" s="1"/>
      <c r="AD397" s="1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</row>
    <row r="398" spans="19:54" x14ac:dyDescent="0.25">
      <c r="S398"/>
      <c r="Z398"/>
      <c r="AA398" s="1"/>
      <c r="AB398" s="1"/>
      <c r="AC398" s="1"/>
      <c r="AD398" s="1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</row>
    <row r="399" spans="19:54" x14ac:dyDescent="0.25">
      <c r="S399"/>
      <c r="Z399"/>
      <c r="AA399" s="1"/>
      <c r="AB399" s="1"/>
      <c r="AC399" s="1"/>
      <c r="AD399" s="1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</row>
    <row r="400" spans="19:54" x14ac:dyDescent="0.25">
      <c r="S400"/>
      <c r="Z400"/>
      <c r="AA400" s="1"/>
      <c r="AB400" s="1"/>
      <c r="AC400" s="1"/>
      <c r="AD400" s="1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</row>
    <row r="401" spans="19:54" x14ac:dyDescent="0.25">
      <c r="S401"/>
      <c r="Z401"/>
      <c r="AA401" s="1"/>
      <c r="AB401" s="1"/>
      <c r="AC401" s="1"/>
      <c r="AD401" s="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</row>
    <row r="402" spans="19:54" x14ac:dyDescent="0.25">
      <c r="S402"/>
      <c r="Z402"/>
      <c r="AA402" s="1"/>
      <c r="AB402" s="1"/>
      <c r="AC402" s="1"/>
      <c r="AD402" s="1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</row>
    <row r="403" spans="19:54" x14ac:dyDescent="0.25">
      <c r="S403"/>
      <c r="Z403"/>
      <c r="AA403" s="1"/>
      <c r="AB403" s="1"/>
      <c r="AC403" s="1"/>
      <c r="AD403" s="1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</row>
    <row r="404" spans="19:54" x14ac:dyDescent="0.25">
      <c r="S404"/>
      <c r="Z404"/>
      <c r="AA404" s="1"/>
      <c r="AB404" s="1"/>
      <c r="AC404" s="1"/>
      <c r="AD404" s="1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</row>
    <row r="405" spans="19:54" x14ac:dyDescent="0.25">
      <c r="S405"/>
      <c r="Z405"/>
      <c r="AA405" s="1"/>
      <c r="AB405" s="1"/>
      <c r="AC405" s="1"/>
      <c r="AD405" s="1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</row>
    <row r="406" spans="19:54" x14ac:dyDescent="0.25">
      <c r="S406"/>
      <c r="Z406"/>
      <c r="AA406" s="1"/>
      <c r="AB406" s="1"/>
      <c r="AC406" s="1"/>
      <c r="AD406" s="1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</row>
    <row r="407" spans="19:54" x14ac:dyDescent="0.25">
      <c r="S407"/>
      <c r="Z407"/>
      <c r="AA407" s="1"/>
      <c r="AB407" s="1"/>
      <c r="AC407" s="1"/>
      <c r="AD407" s="1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</row>
    <row r="408" spans="19:54" x14ac:dyDescent="0.25">
      <c r="S408"/>
      <c r="Z408"/>
      <c r="AA408" s="1"/>
      <c r="AB408" s="1"/>
      <c r="AC408" s="1"/>
      <c r="AD408" s="1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</row>
    <row r="409" spans="19:54" x14ac:dyDescent="0.25">
      <c r="S409"/>
      <c r="Z409"/>
      <c r="AA409" s="1"/>
      <c r="AB409" s="1"/>
      <c r="AC409" s="1"/>
      <c r="AD409" s="1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</row>
    <row r="410" spans="19:54" x14ac:dyDescent="0.25">
      <c r="S410"/>
      <c r="Z410"/>
      <c r="AA410" s="1"/>
      <c r="AB410" s="1"/>
      <c r="AC410" s="1"/>
      <c r="AD410" s="1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</row>
    <row r="411" spans="19:54" x14ac:dyDescent="0.25">
      <c r="S411"/>
      <c r="Z411"/>
      <c r="AA411" s="1"/>
      <c r="AB411" s="1"/>
      <c r="AC411" s="1"/>
      <c r="AD411" s="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</row>
    <row r="412" spans="19:54" x14ac:dyDescent="0.25">
      <c r="S412"/>
      <c r="Z412"/>
      <c r="AA412" s="1"/>
      <c r="AB412" s="1"/>
      <c r="AC412" s="1"/>
      <c r="AD412" s="1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</row>
    <row r="413" spans="19:54" x14ac:dyDescent="0.25">
      <c r="S413"/>
      <c r="Z413"/>
      <c r="AA413" s="1"/>
      <c r="AB413" s="1"/>
      <c r="AC413" s="1"/>
      <c r="AD413" s="1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</row>
    <row r="414" spans="19:54" x14ac:dyDescent="0.25">
      <c r="S414"/>
      <c r="Z414"/>
      <c r="AA414" s="1"/>
      <c r="AB414" s="1"/>
      <c r="AC414" s="1"/>
      <c r="AD414" s="1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</row>
    <row r="415" spans="19:54" x14ac:dyDescent="0.25">
      <c r="S415"/>
      <c r="Z415"/>
      <c r="AA415" s="1"/>
      <c r="AB415" s="1"/>
      <c r="AC415" s="1"/>
      <c r="AD415" s="1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</row>
    <row r="416" spans="19:54" x14ac:dyDescent="0.25">
      <c r="S416"/>
      <c r="Z416"/>
      <c r="AA416" s="1"/>
      <c r="AB416" s="1"/>
      <c r="AC416" s="1"/>
      <c r="AD416" s="1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</row>
    <row r="417" spans="19:54" x14ac:dyDescent="0.25">
      <c r="S417"/>
      <c r="Z417"/>
      <c r="AA417" s="1"/>
      <c r="AB417" s="1"/>
      <c r="AC417" s="1"/>
      <c r="AD417" s="1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</row>
    <row r="418" spans="19:54" x14ac:dyDescent="0.25">
      <c r="S418"/>
      <c r="Z418"/>
      <c r="AA418" s="1"/>
      <c r="AB418" s="1"/>
      <c r="AC418" s="1"/>
      <c r="AD418" s="1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</row>
    <row r="419" spans="19:54" x14ac:dyDescent="0.25">
      <c r="S419"/>
      <c r="Z419"/>
      <c r="AA419" s="1"/>
      <c r="AB419" s="1"/>
      <c r="AC419" s="1"/>
      <c r="AD419" s="1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</row>
    <row r="420" spans="19:54" x14ac:dyDescent="0.25">
      <c r="S420"/>
      <c r="Z420"/>
      <c r="AA420" s="1"/>
      <c r="AB420" s="1"/>
      <c r="AC420" s="1"/>
      <c r="AD420" s="1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</row>
    <row r="421" spans="19:54" x14ac:dyDescent="0.25">
      <c r="S421"/>
      <c r="Z421"/>
      <c r="AA421" s="1"/>
      <c r="AB421" s="1"/>
      <c r="AC421" s="1"/>
      <c r="AD421" s="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</row>
    <row r="422" spans="19:54" x14ac:dyDescent="0.25">
      <c r="S422"/>
      <c r="Z422"/>
      <c r="AA422" s="1"/>
      <c r="AB422" s="1"/>
      <c r="AC422" s="1"/>
      <c r="AD422" s="1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</row>
    <row r="423" spans="19:54" x14ac:dyDescent="0.25">
      <c r="S423"/>
      <c r="Z423"/>
      <c r="AA423" s="1"/>
      <c r="AB423" s="1"/>
      <c r="AC423" s="1"/>
      <c r="AD423" s="1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</row>
    <row r="424" spans="19:54" x14ac:dyDescent="0.25">
      <c r="S424"/>
      <c r="Z424"/>
      <c r="AA424" s="1"/>
      <c r="AB424" s="1"/>
      <c r="AC424" s="1"/>
      <c r="AD424" s="1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</row>
    <row r="425" spans="19:54" x14ac:dyDescent="0.25">
      <c r="S425"/>
      <c r="Z425"/>
      <c r="AA425" s="1"/>
      <c r="AB425" s="1"/>
      <c r="AC425" s="1"/>
      <c r="AD425" s="1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</row>
    <row r="426" spans="19:54" x14ac:dyDescent="0.25">
      <c r="S426"/>
      <c r="Z426"/>
      <c r="AA426" s="1"/>
      <c r="AB426" s="1"/>
      <c r="AC426" s="1"/>
      <c r="AD426" s="1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</row>
    <row r="427" spans="19:54" x14ac:dyDescent="0.25">
      <c r="S427"/>
      <c r="Z427"/>
      <c r="AA427" s="1"/>
      <c r="AB427" s="1"/>
      <c r="AC427" s="1"/>
      <c r="AD427" s="1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</row>
    <row r="428" spans="19:54" x14ac:dyDescent="0.25">
      <c r="S428"/>
      <c r="Z428"/>
      <c r="AA428" s="1"/>
      <c r="AB428" s="1"/>
      <c r="AC428" s="1"/>
      <c r="AD428" s="1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</row>
    <row r="429" spans="19:54" x14ac:dyDescent="0.25">
      <c r="S429"/>
      <c r="Z429"/>
      <c r="AA429" s="1"/>
      <c r="AB429" s="1"/>
      <c r="AC429" s="1"/>
      <c r="AD429" s="1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</row>
    <row r="430" spans="19:54" x14ac:dyDescent="0.25">
      <c r="S430"/>
      <c r="Z430"/>
      <c r="AA430" s="1"/>
      <c r="AB430" s="1"/>
      <c r="AC430" s="1"/>
      <c r="AD430" s="1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</row>
    <row r="431" spans="19:54" x14ac:dyDescent="0.25">
      <c r="S431"/>
      <c r="Z431"/>
      <c r="AA431" s="1"/>
      <c r="AB431" s="1"/>
      <c r="AC431" s="1"/>
      <c r="AD431" s="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</row>
    <row r="432" spans="19:54" x14ac:dyDescent="0.25">
      <c r="S432"/>
      <c r="Z432"/>
      <c r="AA432" s="1"/>
      <c r="AB432" s="1"/>
      <c r="AC432" s="1"/>
      <c r="AD432" s="1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</row>
    <row r="433" spans="19:54" x14ac:dyDescent="0.25">
      <c r="S433"/>
      <c r="Z433"/>
      <c r="AA433" s="1"/>
      <c r="AB433" s="1"/>
      <c r="AC433" s="1"/>
      <c r="AD433" s="1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</row>
    <row r="434" spans="19:54" x14ac:dyDescent="0.25">
      <c r="S434"/>
      <c r="Z434"/>
      <c r="AA434" s="1"/>
      <c r="AB434" s="1"/>
      <c r="AC434" s="1"/>
      <c r="AD434" s="1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</row>
    <row r="435" spans="19:54" x14ac:dyDescent="0.25">
      <c r="S435"/>
      <c r="Z435"/>
      <c r="AA435" s="1"/>
      <c r="AB435" s="1"/>
      <c r="AC435" s="1"/>
      <c r="AD435" s="1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</row>
    <row r="436" spans="19:54" x14ac:dyDescent="0.25">
      <c r="S436"/>
      <c r="Z436"/>
      <c r="AA436" s="1"/>
      <c r="AB436" s="1"/>
      <c r="AC436" s="1"/>
      <c r="AD436" s="1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</row>
    <row r="437" spans="19:54" x14ac:dyDescent="0.25">
      <c r="S437"/>
      <c r="Z437"/>
      <c r="AA437" s="1"/>
      <c r="AB437" s="1"/>
      <c r="AC437" s="1"/>
      <c r="AD437" s="1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</row>
    <row r="438" spans="19:54" x14ac:dyDescent="0.25">
      <c r="S438"/>
      <c r="Z438"/>
      <c r="AA438" s="1"/>
      <c r="AB438" s="1"/>
      <c r="AC438" s="1"/>
      <c r="AD438" s="1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</row>
    <row r="439" spans="19:54" x14ac:dyDescent="0.25">
      <c r="S439"/>
      <c r="Z439"/>
      <c r="AA439" s="1"/>
      <c r="AB439" s="1"/>
      <c r="AC439" s="1"/>
      <c r="AD439" s="1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</row>
    <row r="440" spans="19:54" x14ac:dyDescent="0.25">
      <c r="S440"/>
      <c r="Z440"/>
      <c r="AA440" s="1"/>
      <c r="AB440" s="1"/>
      <c r="AC440" s="1"/>
      <c r="AD440" s="1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</row>
    <row r="441" spans="19:54" x14ac:dyDescent="0.25">
      <c r="S441"/>
      <c r="Z441"/>
      <c r="AA441" s="1"/>
      <c r="AB441" s="1"/>
      <c r="AC441" s="1"/>
      <c r="AD441" s="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</row>
    <row r="442" spans="19:54" x14ac:dyDescent="0.25">
      <c r="S442"/>
      <c r="Z442"/>
      <c r="AA442" s="1"/>
      <c r="AB442" s="1"/>
      <c r="AC442" s="1"/>
      <c r="AD442" s="1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</row>
    <row r="443" spans="19:54" x14ac:dyDescent="0.25">
      <c r="S443"/>
      <c r="Z443"/>
      <c r="AA443" s="1"/>
      <c r="AB443" s="1"/>
      <c r="AC443" s="1"/>
      <c r="AD443" s="1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</row>
    <row r="444" spans="19:54" x14ac:dyDescent="0.25">
      <c r="S444"/>
      <c r="Z444"/>
      <c r="AA444" s="1"/>
      <c r="AB444" s="1"/>
      <c r="AC444" s="1"/>
      <c r="AD444" s="1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</row>
    <row r="445" spans="19:54" x14ac:dyDescent="0.25">
      <c r="S445"/>
      <c r="Z445"/>
      <c r="AA445" s="1"/>
      <c r="AB445" s="1"/>
      <c r="AC445" s="1"/>
      <c r="AD445" s="1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</row>
    <row r="446" spans="19:54" x14ac:dyDescent="0.25">
      <c r="S446"/>
      <c r="Z446"/>
      <c r="AA446" s="1"/>
      <c r="AB446" s="1"/>
      <c r="AC446" s="1"/>
      <c r="AD446" s="1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</row>
    <row r="447" spans="19:54" x14ac:dyDescent="0.25">
      <c r="S447"/>
      <c r="Z447"/>
      <c r="AA447" s="1"/>
      <c r="AB447" s="1"/>
      <c r="AC447" s="1"/>
      <c r="AD447" s="1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</row>
    <row r="448" spans="19:54" x14ac:dyDescent="0.25">
      <c r="S448"/>
      <c r="Z448"/>
      <c r="AA448" s="1"/>
      <c r="AB448" s="1"/>
      <c r="AC448" s="1"/>
      <c r="AD448" s="1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</row>
    <row r="449" spans="19:54" x14ac:dyDescent="0.25">
      <c r="S449"/>
      <c r="Z449"/>
      <c r="AA449" s="1"/>
      <c r="AB449" s="1"/>
      <c r="AC449" s="1"/>
      <c r="AD449" s="1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</row>
    <row r="450" spans="19:54" x14ac:dyDescent="0.25">
      <c r="S450"/>
      <c r="Z450"/>
      <c r="AA450" s="1"/>
      <c r="AB450" s="1"/>
      <c r="AC450" s="1"/>
      <c r="AD450" s="1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</row>
    <row r="451" spans="19:54" x14ac:dyDescent="0.25">
      <c r="S451"/>
      <c r="Z451"/>
      <c r="AA451" s="1"/>
      <c r="AB451" s="1"/>
      <c r="AC451" s="1"/>
      <c r="AD451" s="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</row>
    <row r="452" spans="19:54" x14ac:dyDescent="0.25">
      <c r="S452"/>
      <c r="Z452"/>
      <c r="AA452" s="1"/>
      <c r="AB452" s="1"/>
      <c r="AC452" s="1"/>
      <c r="AD452" s="1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</row>
    <row r="453" spans="19:54" x14ac:dyDescent="0.25">
      <c r="S453"/>
      <c r="Z453"/>
      <c r="AA453" s="1"/>
      <c r="AB453" s="1"/>
      <c r="AC453" s="1"/>
      <c r="AD453" s="1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</row>
    <row r="454" spans="19:54" x14ac:dyDescent="0.25">
      <c r="S454"/>
      <c r="Z454"/>
      <c r="AA454" s="1"/>
      <c r="AB454" s="1"/>
      <c r="AC454" s="1"/>
      <c r="AD454" s="1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</row>
    <row r="455" spans="19:54" x14ac:dyDescent="0.25">
      <c r="S455"/>
      <c r="Z455"/>
      <c r="AA455" s="1"/>
      <c r="AB455" s="1"/>
      <c r="AC455" s="1"/>
      <c r="AD455" s="1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</row>
    <row r="456" spans="19:54" x14ac:dyDescent="0.25">
      <c r="S456"/>
      <c r="Z456"/>
      <c r="AA456" s="1"/>
      <c r="AB456" s="1"/>
      <c r="AC456" s="1"/>
      <c r="AD456" s="1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</row>
    <row r="457" spans="19:54" x14ac:dyDescent="0.25">
      <c r="S457"/>
      <c r="Z457"/>
      <c r="AA457" s="1"/>
      <c r="AB457" s="1"/>
      <c r="AC457" s="1"/>
      <c r="AD457" s="1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</row>
    <row r="458" spans="19:54" x14ac:dyDescent="0.25">
      <c r="S458"/>
      <c r="Z458"/>
      <c r="AA458" s="1"/>
      <c r="AB458" s="1"/>
      <c r="AC458" s="1"/>
      <c r="AD458" s="1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</row>
    <row r="459" spans="19:54" x14ac:dyDescent="0.25">
      <c r="S459"/>
      <c r="Z459"/>
      <c r="AA459" s="1"/>
      <c r="AB459" s="1"/>
      <c r="AC459" s="1"/>
      <c r="AD459" s="1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</row>
    <row r="460" spans="19:54" x14ac:dyDescent="0.25">
      <c r="S460"/>
      <c r="Z460"/>
      <c r="AA460" s="1"/>
      <c r="AB460" s="1"/>
      <c r="AC460" s="1"/>
      <c r="AD460" s="1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</row>
    <row r="461" spans="19:54" x14ac:dyDescent="0.25">
      <c r="S461"/>
      <c r="Z461"/>
      <c r="AA461" s="1"/>
      <c r="AB461" s="1"/>
      <c r="AC461" s="1"/>
      <c r="AD461" s="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</row>
    <row r="462" spans="19:54" x14ac:dyDescent="0.25">
      <c r="S462"/>
      <c r="Z462"/>
      <c r="AA462" s="1"/>
      <c r="AB462" s="1"/>
      <c r="AC462" s="1"/>
      <c r="AD462" s="1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</row>
    <row r="463" spans="19:54" x14ac:dyDescent="0.25">
      <c r="S463"/>
      <c r="Z463"/>
      <c r="AA463" s="1"/>
      <c r="AB463" s="1"/>
      <c r="AC463" s="1"/>
      <c r="AD463" s="1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</row>
    <row r="464" spans="19:54" x14ac:dyDescent="0.25">
      <c r="S464"/>
      <c r="Z464"/>
      <c r="AA464" s="1"/>
      <c r="AB464" s="1"/>
      <c r="AC464" s="1"/>
      <c r="AD464" s="1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</row>
    <row r="465" spans="19:54" x14ac:dyDescent="0.25">
      <c r="S465"/>
      <c r="Z465"/>
      <c r="AA465" s="1"/>
      <c r="AB465" s="1"/>
      <c r="AC465" s="1"/>
      <c r="AD465" s="1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</row>
    <row r="466" spans="19:54" x14ac:dyDescent="0.25">
      <c r="S466"/>
      <c r="Z466"/>
      <c r="AA466" s="1"/>
      <c r="AB466" s="1"/>
      <c r="AC466" s="1"/>
      <c r="AD466" s="1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</row>
    <row r="467" spans="19:54" x14ac:dyDescent="0.25">
      <c r="S467"/>
      <c r="Z467"/>
      <c r="AA467" s="1"/>
      <c r="AB467" s="1"/>
      <c r="AC467" s="1"/>
      <c r="AD467" s="1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</row>
    <row r="468" spans="19:54" x14ac:dyDescent="0.25">
      <c r="S468"/>
      <c r="Z468"/>
      <c r="AA468" s="1"/>
      <c r="AB468" s="1"/>
      <c r="AC468" s="1"/>
      <c r="AD468" s="1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</row>
    <row r="469" spans="19:54" x14ac:dyDescent="0.25">
      <c r="S469"/>
      <c r="Z469"/>
      <c r="AA469" s="1"/>
      <c r="AB469" s="1"/>
      <c r="AC469" s="1"/>
      <c r="AD469" s="1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</row>
    <row r="470" spans="19:54" x14ac:dyDescent="0.25">
      <c r="S470"/>
      <c r="Z470"/>
      <c r="AA470" s="1"/>
      <c r="AB470" s="1"/>
      <c r="AC470" s="1"/>
      <c r="AD470" s="1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</row>
    <row r="471" spans="19:54" x14ac:dyDescent="0.25">
      <c r="S471"/>
      <c r="Z471"/>
      <c r="AA471" s="1"/>
      <c r="AB471" s="1"/>
      <c r="AC471" s="1"/>
      <c r="AD471" s="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</row>
    <row r="472" spans="19:54" x14ac:dyDescent="0.25">
      <c r="S472"/>
      <c r="Z472"/>
      <c r="AA472" s="1"/>
      <c r="AB472" s="1"/>
      <c r="AC472" s="1"/>
      <c r="AD472" s="1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</row>
    <row r="473" spans="19:54" x14ac:dyDescent="0.25">
      <c r="S473"/>
      <c r="Z473"/>
      <c r="AA473" s="1"/>
      <c r="AB473" s="1"/>
      <c r="AC473" s="1"/>
      <c r="AD473" s="1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</row>
    <row r="474" spans="19:54" x14ac:dyDescent="0.25">
      <c r="S474"/>
      <c r="Z474"/>
      <c r="AA474" s="1"/>
      <c r="AB474" s="1"/>
      <c r="AC474" s="1"/>
      <c r="AD474" s="1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</row>
    <row r="475" spans="19:54" x14ac:dyDescent="0.25">
      <c r="S475"/>
      <c r="Z475"/>
      <c r="AA475" s="1"/>
      <c r="AB475" s="1"/>
      <c r="AC475" s="1"/>
      <c r="AD475" s="1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</row>
    <row r="476" spans="19:54" x14ac:dyDescent="0.25">
      <c r="S476"/>
      <c r="Z476"/>
      <c r="AA476" s="1"/>
      <c r="AB476" s="1"/>
      <c r="AC476" s="1"/>
      <c r="AD476" s="1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</row>
    <row r="477" spans="19:54" x14ac:dyDescent="0.25">
      <c r="S477"/>
      <c r="Z477"/>
      <c r="AA477" s="1"/>
      <c r="AB477" s="1"/>
      <c r="AC477" s="1"/>
      <c r="AD477" s="1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</row>
    <row r="478" spans="19:54" x14ac:dyDescent="0.25">
      <c r="S478"/>
      <c r="Z478"/>
      <c r="AA478" s="1"/>
      <c r="AB478" s="1"/>
      <c r="AC478" s="1"/>
      <c r="AD478" s="1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</row>
    <row r="479" spans="19:54" x14ac:dyDescent="0.25">
      <c r="S479"/>
      <c r="Z479"/>
      <c r="AA479" s="1"/>
      <c r="AB479" s="1"/>
      <c r="AC479" s="1"/>
      <c r="AD479" s="1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</row>
    <row r="480" spans="19:54" x14ac:dyDescent="0.25">
      <c r="S480"/>
      <c r="Z480"/>
      <c r="AA480" s="1"/>
      <c r="AB480" s="1"/>
      <c r="AC480" s="1"/>
      <c r="AD480" s="1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</row>
    <row r="481" spans="19:54" x14ac:dyDescent="0.25">
      <c r="S481"/>
      <c r="Z481"/>
      <c r="AA481" s="1"/>
      <c r="AB481" s="1"/>
      <c r="AC481" s="1"/>
      <c r="AD481" s="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</row>
    <row r="482" spans="19:54" x14ac:dyDescent="0.25">
      <c r="S482"/>
      <c r="Z482"/>
      <c r="AA482" s="1"/>
      <c r="AB482" s="1"/>
      <c r="AC482" s="1"/>
      <c r="AD482" s="1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</row>
    <row r="483" spans="19:54" x14ac:dyDescent="0.25">
      <c r="S483"/>
      <c r="Z483"/>
      <c r="AA483" s="1"/>
      <c r="AB483" s="1"/>
      <c r="AC483" s="1"/>
      <c r="AD483" s="1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</row>
    <row r="484" spans="19:54" x14ac:dyDescent="0.25">
      <c r="S484"/>
      <c r="Z484"/>
      <c r="AA484" s="1"/>
      <c r="AB484" s="1"/>
      <c r="AC484" s="1"/>
      <c r="AD484" s="1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</row>
    <row r="485" spans="19:54" x14ac:dyDescent="0.25">
      <c r="S485"/>
      <c r="Z485"/>
      <c r="AA485" s="1"/>
      <c r="AB485" s="1"/>
      <c r="AC485" s="1"/>
      <c r="AD485" s="1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</row>
    <row r="486" spans="19:54" x14ac:dyDescent="0.25">
      <c r="S486"/>
      <c r="Z486"/>
      <c r="AA486" s="1"/>
      <c r="AB486" s="1"/>
      <c r="AC486" s="1"/>
      <c r="AD486" s="1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</row>
    <row r="487" spans="19:54" x14ac:dyDescent="0.25">
      <c r="S487"/>
      <c r="Z487"/>
      <c r="AA487" s="1"/>
      <c r="AB487" s="1"/>
      <c r="AC487" s="1"/>
      <c r="AD487" s="1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</row>
    <row r="488" spans="19:54" x14ac:dyDescent="0.25">
      <c r="S488"/>
      <c r="Z488"/>
      <c r="AA488" s="1"/>
      <c r="AB488" s="1"/>
      <c r="AC488" s="1"/>
      <c r="AD488" s="1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</row>
    <row r="489" spans="19:54" x14ac:dyDescent="0.25">
      <c r="S489"/>
      <c r="Z489"/>
      <c r="AA489" s="1"/>
      <c r="AB489" s="1"/>
      <c r="AC489" s="1"/>
      <c r="AD489" s="1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</row>
    <row r="490" spans="19:54" x14ac:dyDescent="0.25">
      <c r="S490"/>
      <c r="Z490"/>
      <c r="AA490" s="1"/>
      <c r="AB490" s="1"/>
      <c r="AC490" s="1"/>
      <c r="AD490" s="1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</row>
    <row r="491" spans="19:54" x14ac:dyDescent="0.25">
      <c r="S491"/>
      <c r="Z491"/>
      <c r="AA491" s="1"/>
      <c r="AB491" s="1"/>
      <c r="AC491" s="1"/>
      <c r="AD491" s="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</row>
    <row r="492" spans="19:54" x14ac:dyDescent="0.25">
      <c r="S492"/>
      <c r="Z492"/>
      <c r="AA492" s="1"/>
      <c r="AB492" s="1"/>
      <c r="AC492" s="1"/>
      <c r="AD492" s="1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</row>
    <row r="493" spans="19:54" x14ac:dyDescent="0.25">
      <c r="S493"/>
      <c r="Z493"/>
      <c r="AA493" s="1"/>
      <c r="AB493" s="1"/>
      <c r="AC493" s="1"/>
      <c r="AD493" s="1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</row>
    <row r="494" spans="19:54" x14ac:dyDescent="0.25">
      <c r="S494"/>
      <c r="Z494"/>
      <c r="AA494" s="1"/>
      <c r="AB494" s="1"/>
      <c r="AC494" s="1"/>
      <c r="AD494" s="1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</row>
    <row r="495" spans="19:54" x14ac:dyDescent="0.25">
      <c r="S495"/>
      <c r="Z495"/>
      <c r="AA495" s="1"/>
      <c r="AB495" s="1"/>
      <c r="AC495" s="1"/>
      <c r="AD495" s="1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</row>
    <row r="496" spans="19:54" x14ac:dyDescent="0.25">
      <c r="S496"/>
      <c r="Z496"/>
      <c r="AA496" s="1"/>
      <c r="AB496" s="1"/>
      <c r="AC496" s="1"/>
      <c r="AD496" s="1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</row>
    <row r="497" spans="19:54" x14ac:dyDescent="0.25">
      <c r="S497"/>
      <c r="Z497"/>
      <c r="AA497" s="1"/>
      <c r="AB497" s="1"/>
      <c r="AC497" s="1"/>
      <c r="AD497" s="1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</row>
    <row r="498" spans="19:54" x14ac:dyDescent="0.25">
      <c r="S498"/>
      <c r="Z498"/>
      <c r="AA498" s="1"/>
      <c r="AB498" s="1"/>
      <c r="AC498" s="1"/>
      <c r="AD498" s="1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</row>
    <row r="499" spans="19:54" x14ac:dyDescent="0.25">
      <c r="S499"/>
      <c r="Z499"/>
      <c r="AA499" s="1"/>
      <c r="AB499" s="1"/>
      <c r="AC499" s="1"/>
      <c r="AD499" s="1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</row>
    <row r="500" spans="19:54" x14ac:dyDescent="0.25">
      <c r="S500"/>
      <c r="Z500"/>
      <c r="AA500" s="1"/>
      <c r="AB500" s="1"/>
      <c r="AC500" s="1"/>
      <c r="AD500" s="1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</row>
    <row r="501" spans="19:54" x14ac:dyDescent="0.25">
      <c r="S501"/>
      <c r="Z501"/>
      <c r="AA501" s="1"/>
      <c r="AB501" s="1"/>
      <c r="AC501" s="1"/>
      <c r="AD501" s="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</row>
    <row r="502" spans="19:54" x14ac:dyDescent="0.25">
      <c r="S502"/>
      <c r="Z502"/>
      <c r="AA502" s="1"/>
      <c r="AB502" s="1"/>
      <c r="AC502" s="1"/>
      <c r="AD502" s="1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</row>
    <row r="503" spans="19:54" x14ac:dyDescent="0.25">
      <c r="S503"/>
      <c r="Z503"/>
      <c r="AA503" s="1"/>
      <c r="AB503" s="1"/>
      <c r="AC503" s="1"/>
      <c r="AD503" s="1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</row>
    <row r="504" spans="19:54" x14ac:dyDescent="0.25">
      <c r="S504"/>
      <c r="Z504"/>
      <c r="AA504" s="1"/>
      <c r="AB504" s="1"/>
      <c r="AC504" s="1"/>
      <c r="AD504" s="1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</row>
    <row r="505" spans="19:54" x14ac:dyDescent="0.25">
      <c r="S505"/>
      <c r="Z505"/>
      <c r="AA505" s="1"/>
      <c r="AB505" s="1"/>
      <c r="AC505" s="1"/>
      <c r="AD505" s="1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</row>
    <row r="506" spans="19:54" x14ac:dyDescent="0.25">
      <c r="S506"/>
      <c r="Z506"/>
      <c r="AA506" s="1"/>
      <c r="AB506" s="1"/>
      <c r="AC506" s="1"/>
      <c r="AD506" s="1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</row>
    <row r="507" spans="19:54" x14ac:dyDescent="0.25">
      <c r="S507"/>
      <c r="Z507"/>
      <c r="AA507" s="1"/>
      <c r="AB507" s="1"/>
      <c r="AC507" s="1"/>
      <c r="AD507" s="1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</row>
    <row r="508" spans="19:54" x14ac:dyDescent="0.25">
      <c r="S508"/>
      <c r="Z508"/>
      <c r="AA508" s="1"/>
      <c r="AB508" s="1"/>
      <c r="AC508" s="1"/>
      <c r="AD508" s="1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</row>
    <row r="509" spans="19:54" x14ac:dyDescent="0.25">
      <c r="S509"/>
      <c r="Z509"/>
      <c r="AA509" s="1"/>
      <c r="AB509" s="1"/>
      <c r="AC509" s="1"/>
      <c r="AD509" s="1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</row>
    <row r="510" spans="19:54" x14ac:dyDescent="0.25">
      <c r="S510"/>
      <c r="Z510"/>
      <c r="AA510" s="1"/>
      <c r="AB510" s="1"/>
      <c r="AC510" s="1"/>
      <c r="AD510" s="1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</row>
    <row r="511" spans="19:54" x14ac:dyDescent="0.25">
      <c r="S511"/>
      <c r="Z511"/>
      <c r="AA511" s="1"/>
      <c r="AB511" s="1"/>
      <c r="AC511" s="1"/>
      <c r="AD511" s="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</row>
    <row r="512" spans="19:54" x14ac:dyDescent="0.25">
      <c r="S512"/>
      <c r="Z512"/>
      <c r="AA512" s="1"/>
      <c r="AB512" s="1"/>
      <c r="AC512" s="1"/>
      <c r="AD512" s="1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</row>
    <row r="513" spans="19:54" x14ac:dyDescent="0.25">
      <c r="S513"/>
      <c r="Z513"/>
      <c r="AA513" s="1"/>
      <c r="AB513" s="1"/>
      <c r="AC513" s="1"/>
      <c r="AD513" s="1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</row>
    <row r="514" spans="19:54" x14ac:dyDescent="0.25">
      <c r="S514"/>
      <c r="Z514"/>
      <c r="AA514" s="1"/>
      <c r="AB514" s="1"/>
      <c r="AC514" s="1"/>
      <c r="AD514" s="1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</row>
    <row r="515" spans="19:54" x14ac:dyDescent="0.25">
      <c r="S515"/>
      <c r="Z515"/>
      <c r="AA515" s="1"/>
      <c r="AB515" s="1"/>
      <c r="AC515" s="1"/>
      <c r="AD515" s="1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</row>
    <row r="516" spans="19:54" x14ac:dyDescent="0.25">
      <c r="S516"/>
      <c r="Z516"/>
      <c r="AA516" s="1"/>
      <c r="AB516" s="1"/>
      <c r="AC516" s="1"/>
      <c r="AD516" s="1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</row>
    <row r="517" spans="19:54" x14ac:dyDescent="0.25">
      <c r="S517"/>
      <c r="Z517"/>
      <c r="AA517" s="1"/>
      <c r="AB517" s="1"/>
      <c r="AC517" s="1"/>
      <c r="AD517" s="1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</row>
    <row r="518" spans="19:54" x14ac:dyDescent="0.25">
      <c r="S518"/>
      <c r="Z518"/>
      <c r="AA518" s="1"/>
      <c r="AB518" s="1"/>
      <c r="AC518" s="1"/>
      <c r="AD518" s="1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</row>
    <row r="519" spans="19:54" x14ac:dyDescent="0.25">
      <c r="S519"/>
      <c r="Z519"/>
      <c r="AA519" s="1"/>
      <c r="AB519" s="1"/>
      <c r="AC519" s="1"/>
      <c r="AD519" s="1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</row>
    <row r="520" spans="19:54" x14ac:dyDescent="0.25">
      <c r="S520"/>
      <c r="Z520"/>
      <c r="AA520" s="1"/>
      <c r="AB520" s="1"/>
      <c r="AC520" s="1"/>
      <c r="AD520" s="1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</row>
    <row r="521" spans="19:54" x14ac:dyDescent="0.25">
      <c r="S521"/>
      <c r="Z521"/>
      <c r="AA521" s="1"/>
      <c r="AB521" s="1"/>
      <c r="AC521" s="1"/>
      <c r="AD521" s="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</row>
    <row r="522" spans="19:54" x14ac:dyDescent="0.25">
      <c r="S522"/>
      <c r="Z522"/>
      <c r="AA522" s="1"/>
      <c r="AB522" s="1"/>
      <c r="AC522" s="1"/>
      <c r="AD522" s="1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</row>
    <row r="523" spans="19:54" x14ac:dyDescent="0.25">
      <c r="S523"/>
      <c r="Z523"/>
      <c r="AA523" s="1"/>
      <c r="AB523" s="1"/>
      <c r="AC523" s="1"/>
      <c r="AD523" s="1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</row>
    <row r="524" spans="19:54" x14ac:dyDescent="0.25">
      <c r="S524"/>
      <c r="Z524"/>
      <c r="AA524" s="1"/>
      <c r="AB524" s="1"/>
      <c r="AC524" s="1"/>
      <c r="AD524" s="1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</row>
    <row r="525" spans="19:54" x14ac:dyDescent="0.25">
      <c r="S525"/>
      <c r="Z525"/>
      <c r="AA525" s="1"/>
      <c r="AB525" s="1"/>
      <c r="AC525" s="1"/>
      <c r="AD525" s="1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</row>
    <row r="526" spans="19:54" x14ac:dyDescent="0.25">
      <c r="S526"/>
      <c r="Z526"/>
      <c r="AA526" s="1"/>
      <c r="AB526" s="1"/>
      <c r="AC526" s="1"/>
      <c r="AD526" s="1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</row>
    <row r="527" spans="19:54" x14ac:dyDescent="0.25">
      <c r="S527"/>
      <c r="Z527"/>
      <c r="AA527" s="1"/>
      <c r="AB527" s="1"/>
      <c r="AC527" s="1"/>
      <c r="AD527" s="1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</row>
    <row r="528" spans="19:54" x14ac:dyDescent="0.25">
      <c r="S528"/>
      <c r="Z528"/>
      <c r="AA528" s="1"/>
      <c r="AB528" s="1"/>
      <c r="AC528" s="1"/>
      <c r="AD528" s="1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</row>
    <row r="529" spans="19:54" x14ac:dyDescent="0.25">
      <c r="S529"/>
      <c r="Z529"/>
      <c r="AA529" s="1"/>
      <c r="AB529" s="1"/>
      <c r="AC529" s="1"/>
      <c r="AD529" s="1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</row>
    <row r="530" spans="19:54" x14ac:dyDescent="0.25">
      <c r="S530"/>
      <c r="Z530"/>
      <c r="AA530" s="1"/>
      <c r="AB530" s="1"/>
      <c r="AC530" s="1"/>
      <c r="AD530" s="1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</row>
    <row r="531" spans="19:54" x14ac:dyDescent="0.25">
      <c r="S531"/>
      <c r="Z531"/>
      <c r="AA531" s="1"/>
      <c r="AB531" s="1"/>
      <c r="AC531" s="1"/>
      <c r="AD531" s="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</row>
    <row r="532" spans="19:54" x14ac:dyDescent="0.25">
      <c r="S532"/>
      <c r="Z532"/>
      <c r="AA532" s="1"/>
      <c r="AB532" s="1"/>
      <c r="AC532" s="1"/>
      <c r="AD532" s="1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</row>
    <row r="533" spans="19:54" x14ac:dyDescent="0.25">
      <c r="S533"/>
      <c r="Z533"/>
      <c r="AA533" s="1"/>
      <c r="AB533" s="1"/>
      <c r="AC533" s="1"/>
      <c r="AD533" s="1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</row>
    <row r="534" spans="19:54" x14ac:dyDescent="0.25">
      <c r="S534"/>
      <c r="Z534"/>
      <c r="AA534" s="1"/>
      <c r="AB534" s="1"/>
      <c r="AC534" s="1"/>
      <c r="AD534" s="1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</row>
    <row r="535" spans="19:54" x14ac:dyDescent="0.25">
      <c r="S535"/>
      <c r="Z535"/>
      <c r="AA535" s="1"/>
      <c r="AB535" s="1"/>
      <c r="AC535" s="1"/>
      <c r="AD535" s="1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</row>
    <row r="536" spans="19:54" x14ac:dyDescent="0.25">
      <c r="S536"/>
      <c r="Z536"/>
      <c r="AA536" s="1"/>
      <c r="AB536" s="1"/>
      <c r="AC536" s="1"/>
      <c r="AD536" s="1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</row>
    <row r="537" spans="19:54" x14ac:dyDescent="0.25">
      <c r="S537"/>
      <c r="Z537"/>
      <c r="AA537" s="1"/>
      <c r="AB537" s="1"/>
      <c r="AC537" s="1"/>
      <c r="AD537" s="1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</row>
    <row r="538" spans="19:54" x14ac:dyDescent="0.25">
      <c r="S538"/>
      <c r="Z538"/>
      <c r="AA538" s="1"/>
      <c r="AB538" s="1"/>
      <c r="AC538" s="1"/>
      <c r="AD538" s="1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</row>
    <row r="539" spans="19:54" x14ac:dyDescent="0.25">
      <c r="S539"/>
      <c r="Z539"/>
      <c r="AA539" s="1"/>
      <c r="AB539" s="1"/>
      <c r="AC539" s="1"/>
      <c r="AD539" s="1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</row>
    <row r="540" spans="19:54" x14ac:dyDescent="0.25">
      <c r="S540"/>
      <c r="Z540"/>
      <c r="AA540" s="1"/>
      <c r="AB540" s="1"/>
      <c r="AC540" s="1"/>
      <c r="AD540" s="1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</row>
    <row r="541" spans="19:54" x14ac:dyDescent="0.25">
      <c r="S541"/>
      <c r="Z541"/>
      <c r="AA541" s="1"/>
      <c r="AB541" s="1"/>
      <c r="AC541" s="1"/>
      <c r="AD541" s="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</row>
    <row r="542" spans="19:54" x14ac:dyDescent="0.25">
      <c r="S542"/>
      <c r="Z542"/>
      <c r="AA542" s="1"/>
      <c r="AB542" s="1"/>
      <c r="AC542" s="1"/>
      <c r="AD542" s="1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</row>
    <row r="543" spans="19:54" x14ac:dyDescent="0.25">
      <c r="S543"/>
      <c r="Z543"/>
      <c r="AA543" s="1"/>
      <c r="AB543" s="1"/>
      <c r="AC543" s="1"/>
      <c r="AD543" s="1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</row>
    <row r="544" spans="19:54" x14ac:dyDescent="0.25">
      <c r="S544"/>
      <c r="Z544"/>
      <c r="AA544" s="1"/>
      <c r="AB544" s="1"/>
      <c r="AC544" s="1"/>
      <c r="AD544" s="1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</row>
    <row r="545" spans="19:54" x14ac:dyDescent="0.25">
      <c r="S545"/>
      <c r="Z545"/>
      <c r="AA545" s="1"/>
      <c r="AB545" s="1"/>
      <c r="AC545" s="1"/>
      <c r="AD545" s="1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</row>
    <row r="546" spans="19:54" x14ac:dyDescent="0.25">
      <c r="S546"/>
      <c r="Z546"/>
      <c r="AA546" s="1"/>
      <c r="AB546" s="1"/>
      <c r="AC546" s="1"/>
      <c r="AD546" s="1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</row>
    <row r="547" spans="19:54" x14ac:dyDescent="0.25">
      <c r="S547"/>
      <c r="Z547"/>
      <c r="AA547" s="1"/>
      <c r="AB547" s="1"/>
      <c r="AC547" s="1"/>
      <c r="AD547" s="1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</row>
    <row r="548" spans="19:54" x14ac:dyDescent="0.25">
      <c r="S548"/>
      <c r="Z548"/>
      <c r="AA548" s="1"/>
      <c r="AB548" s="1"/>
      <c r="AC548" s="1"/>
      <c r="AD548" s="1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</row>
    <row r="549" spans="19:54" x14ac:dyDescent="0.25">
      <c r="S549"/>
      <c r="Z549"/>
      <c r="AA549" s="1"/>
      <c r="AB549" s="1"/>
      <c r="AC549" s="1"/>
      <c r="AD549" s="1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</row>
    <row r="550" spans="19:54" x14ac:dyDescent="0.25">
      <c r="S550"/>
      <c r="Z550"/>
      <c r="AA550" s="1"/>
      <c r="AB550" s="1"/>
      <c r="AC550" s="1"/>
      <c r="AD550" s="1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</row>
    <row r="551" spans="19:54" x14ac:dyDescent="0.25">
      <c r="S551"/>
      <c r="Z551"/>
      <c r="AA551" s="1"/>
      <c r="AB551" s="1"/>
      <c r="AC551" s="1"/>
      <c r="AD551" s="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</row>
    <row r="552" spans="19:54" x14ac:dyDescent="0.25">
      <c r="S552"/>
      <c r="Z552"/>
      <c r="AA552" s="1"/>
      <c r="AB552" s="1"/>
      <c r="AC552" s="1"/>
      <c r="AD552" s="1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</row>
    <row r="553" spans="19:54" x14ac:dyDescent="0.25">
      <c r="S553"/>
      <c r="Z553"/>
      <c r="AA553" s="1"/>
      <c r="AB553" s="1"/>
      <c r="AC553" s="1"/>
      <c r="AD553" s="1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</row>
    <row r="554" spans="19:54" x14ac:dyDescent="0.25">
      <c r="S554"/>
      <c r="Z554"/>
      <c r="AA554" s="1"/>
      <c r="AB554" s="1"/>
      <c r="AC554" s="1"/>
      <c r="AD554" s="1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</row>
    <row r="555" spans="19:54" x14ac:dyDescent="0.25">
      <c r="S555"/>
      <c r="Z555"/>
      <c r="AA555" s="1"/>
      <c r="AB555" s="1"/>
      <c r="AC555" s="1"/>
      <c r="AD555" s="1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</row>
    <row r="556" spans="19:54" x14ac:dyDescent="0.25">
      <c r="S556"/>
      <c r="Z556"/>
      <c r="AA556" s="1"/>
      <c r="AB556" s="1"/>
      <c r="AC556" s="1"/>
      <c r="AD556" s="1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</row>
    <row r="557" spans="19:54" x14ac:dyDescent="0.25">
      <c r="S557"/>
      <c r="Z557"/>
      <c r="AA557" s="1"/>
      <c r="AB557" s="1"/>
      <c r="AC557" s="1"/>
      <c r="AD557" s="1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</row>
    <row r="558" spans="19:54" x14ac:dyDescent="0.25">
      <c r="S558"/>
      <c r="Z558"/>
      <c r="AA558" s="1"/>
      <c r="AB558" s="1"/>
      <c r="AC558" s="1"/>
      <c r="AD558" s="1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</row>
    <row r="559" spans="19:54" x14ac:dyDescent="0.25">
      <c r="S559"/>
      <c r="Z559"/>
      <c r="AA559" s="1"/>
      <c r="AB559" s="1"/>
      <c r="AC559" s="1"/>
      <c r="AD559" s="1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</row>
    <row r="560" spans="19:54" x14ac:dyDescent="0.25">
      <c r="S560"/>
      <c r="Z560"/>
      <c r="AA560" s="1"/>
      <c r="AB560" s="1"/>
      <c r="AC560" s="1"/>
      <c r="AD560" s="1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</row>
    <row r="561" spans="19:54" x14ac:dyDescent="0.25">
      <c r="S561"/>
      <c r="Z561"/>
      <c r="AA561" s="1"/>
      <c r="AB561" s="1"/>
      <c r="AC561" s="1"/>
      <c r="AD561" s="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</row>
    <row r="562" spans="19:54" x14ac:dyDescent="0.25">
      <c r="S562"/>
      <c r="Z562"/>
      <c r="AA562" s="1"/>
      <c r="AB562" s="1"/>
      <c r="AC562" s="1"/>
      <c r="AD562" s="1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</row>
    <row r="563" spans="19:54" x14ac:dyDescent="0.25">
      <c r="S563"/>
      <c r="Z563"/>
      <c r="AA563" s="1"/>
      <c r="AB563" s="1"/>
      <c r="AC563" s="1"/>
      <c r="AD563" s="1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</row>
    <row r="564" spans="19:54" x14ac:dyDescent="0.25">
      <c r="S564"/>
      <c r="Z564"/>
      <c r="AA564" s="1"/>
      <c r="AB564" s="1"/>
      <c r="AC564" s="1"/>
      <c r="AD564" s="1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</row>
    <row r="565" spans="19:54" x14ac:dyDescent="0.25">
      <c r="S565"/>
      <c r="Z565"/>
      <c r="AA565" s="1"/>
      <c r="AB565" s="1"/>
      <c r="AC565" s="1"/>
      <c r="AD565" s="1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</row>
    <row r="566" spans="19:54" x14ac:dyDescent="0.25">
      <c r="S566"/>
      <c r="Z566"/>
      <c r="AA566" s="1"/>
      <c r="AB566" s="1"/>
      <c r="AC566" s="1"/>
      <c r="AD566" s="1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</row>
    <row r="567" spans="19:54" x14ac:dyDescent="0.25">
      <c r="S567"/>
      <c r="Z567"/>
      <c r="AA567" s="1"/>
      <c r="AB567" s="1"/>
      <c r="AC567" s="1"/>
      <c r="AD567" s="1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</row>
    <row r="568" spans="19:54" x14ac:dyDescent="0.25">
      <c r="S568"/>
      <c r="Z568"/>
      <c r="AA568" s="1"/>
      <c r="AB568" s="1"/>
      <c r="AC568" s="1"/>
      <c r="AD568" s="1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</row>
    <row r="569" spans="19:54" x14ac:dyDescent="0.25">
      <c r="S569"/>
      <c r="Z569"/>
      <c r="AA569" s="1"/>
      <c r="AB569" s="1"/>
      <c r="AC569" s="1"/>
      <c r="AD569" s="1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</row>
    <row r="570" spans="19:54" x14ac:dyDescent="0.25">
      <c r="S570"/>
      <c r="Z570"/>
      <c r="AA570" s="1"/>
      <c r="AB570" s="1"/>
      <c r="AC570" s="1"/>
      <c r="AD570" s="1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</row>
    <row r="571" spans="19:54" x14ac:dyDescent="0.25">
      <c r="S571"/>
      <c r="Z571"/>
      <c r="AA571" s="1"/>
      <c r="AB571" s="1"/>
      <c r="AC571" s="1"/>
      <c r="AD571" s="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</row>
    <row r="572" spans="19:54" x14ac:dyDescent="0.25">
      <c r="S572"/>
      <c r="Z572"/>
      <c r="AA572" s="1"/>
      <c r="AB572" s="1"/>
      <c r="AC572" s="1"/>
      <c r="AD572" s="1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</row>
    <row r="573" spans="19:54" x14ac:dyDescent="0.25">
      <c r="S573"/>
      <c r="Z573"/>
      <c r="AA573" s="1"/>
      <c r="AB573" s="1"/>
      <c r="AC573" s="1"/>
      <c r="AD573" s="1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</row>
    <row r="574" spans="19:54" x14ac:dyDescent="0.25">
      <c r="S574"/>
      <c r="Z574"/>
      <c r="AA574" s="1"/>
      <c r="AB574" s="1"/>
      <c r="AC574" s="1"/>
      <c r="AD574" s="1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</row>
    <row r="575" spans="19:54" x14ac:dyDescent="0.25">
      <c r="S575"/>
      <c r="Z575"/>
      <c r="AA575" s="1"/>
      <c r="AB575" s="1"/>
      <c r="AC575" s="1"/>
      <c r="AD575" s="1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</row>
    <row r="576" spans="19:54" x14ac:dyDescent="0.25">
      <c r="S576"/>
      <c r="Z576"/>
      <c r="AA576" s="1"/>
      <c r="AB576" s="1"/>
      <c r="AC576" s="1"/>
      <c r="AD576" s="1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</row>
    <row r="577" spans="19:54" x14ac:dyDescent="0.25">
      <c r="S577"/>
      <c r="Z577"/>
      <c r="AA577" s="1"/>
      <c r="AB577" s="1"/>
      <c r="AC577" s="1"/>
      <c r="AD577" s="1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</row>
    <row r="578" spans="19:54" x14ac:dyDescent="0.25">
      <c r="S578"/>
      <c r="Z578"/>
      <c r="AA578" s="1"/>
      <c r="AB578" s="1"/>
      <c r="AC578" s="1"/>
      <c r="AD578" s="1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</row>
    <row r="579" spans="19:54" x14ac:dyDescent="0.25">
      <c r="S579"/>
      <c r="Z579"/>
      <c r="AA579" s="1"/>
      <c r="AB579" s="1"/>
      <c r="AC579" s="1"/>
      <c r="AD579" s="1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</row>
    <row r="580" spans="19:54" x14ac:dyDescent="0.25">
      <c r="S580"/>
      <c r="Z580"/>
      <c r="AA580" s="1"/>
      <c r="AB580" s="1"/>
      <c r="AC580" s="1"/>
      <c r="AD580" s="1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</row>
    <row r="581" spans="19:54" x14ac:dyDescent="0.25">
      <c r="S581"/>
      <c r="Z581"/>
      <c r="AA581" s="1"/>
      <c r="AB581" s="1"/>
      <c r="AC581" s="1"/>
      <c r="AD581" s="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</row>
    <row r="582" spans="19:54" x14ac:dyDescent="0.25">
      <c r="S582"/>
      <c r="Z582"/>
      <c r="AA582" s="1"/>
      <c r="AB582" s="1"/>
      <c r="AC582" s="1"/>
      <c r="AD582" s="1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</row>
    <row r="583" spans="19:54" x14ac:dyDescent="0.25">
      <c r="S583"/>
      <c r="Z583"/>
      <c r="AA583" s="1"/>
      <c r="AB583" s="1"/>
      <c r="AC583" s="1"/>
      <c r="AD583" s="1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</row>
    <row r="584" spans="19:54" x14ac:dyDescent="0.25">
      <c r="S584"/>
      <c r="Z584"/>
      <c r="AA584" s="1"/>
      <c r="AB584" s="1"/>
      <c r="AC584" s="1"/>
      <c r="AD584" s="1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</row>
    <row r="585" spans="19:54" x14ac:dyDescent="0.25">
      <c r="S585"/>
      <c r="Z585"/>
      <c r="AA585" s="1"/>
      <c r="AB585" s="1"/>
      <c r="AC585" s="1"/>
      <c r="AD585" s="1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</row>
    <row r="586" spans="19:54" x14ac:dyDescent="0.25">
      <c r="S586"/>
      <c r="Z586"/>
      <c r="AA586" s="1"/>
      <c r="AB586" s="1"/>
      <c r="AC586" s="1"/>
      <c r="AD586" s="1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</row>
    <row r="587" spans="19:54" x14ac:dyDescent="0.25">
      <c r="S587"/>
      <c r="Z587"/>
      <c r="AA587" s="1"/>
      <c r="AB587" s="1"/>
      <c r="AC587" s="1"/>
      <c r="AD587" s="1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</row>
    <row r="588" spans="19:54" x14ac:dyDescent="0.25">
      <c r="S588"/>
      <c r="Z588"/>
      <c r="AA588" s="1"/>
      <c r="AB588" s="1"/>
      <c r="AC588" s="1"/>
      <c r="AD588" s="1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</row>
    <row r="589" spans="19:54" x14ac:dyDescent="0.25">
      <c r="S589"/>
      <c r="Z589"/>
      <c r="AA589" s="1"/>
      <c r="AB589" s="1"/>
      <c r="AC589" s="1"/>
      <c r="AD589" s="1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</row>
    <row r="590" spans="19:54" x14ac:dyDescent="0.25">
      <c r="S590"/>
      <c r="Z590"/>
      <c r="AA590" s="1"/>
      <c r="AB590" s="1"/>
      <c r="AC590" s="1"/>
      <c r="AD590" s="1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</row>
    <row r="591" spans="19:54" x14ac:dyDescent="0.25">
      <c r="S591"/>
      <c r="Z591"/>
      <c r="AA591" s="1"/>
      <c r="AB591" s="1"/>
      <c r="AC591" s="1"/>
      <c r="AD591" s="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</row>
    <row r="592" spans="19:54" x14ac:dyDescent="0.25">
      <c r="S592"/>
      <c r="Z592"/>
      <c r="AA592" s="1"/>
      <c r="AB592" s="1"/>
      <c r="AC592" s="1"/>
      <c r="AD592" s="1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</row>
    <row r="593" spans="19:54" x14ac:dyDescent="0.25">
      <c r="S593"/>
      <c r="Z593"/>
      <c r="AA593" s="1"/>
      <c r="AB593" s="1"/>
      <c r="AC593" s="1"/>
      <c r="AD593" s="1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</row>
    <row r="594" spans="19:54" x14ac:dyDescent="0.25">
      <c r="S594"/>
      <c r="Z594"/>
      <c r="AA594" s="1"/>
      <c r="AB594" s="1"/>
      <c r="AC594" s="1"/>
      <c r="AD594" s="1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</row>
    <row r="595" spans="19:54" x14ac:dyDescent="0.25">
      <c r="S595"/>
      <c r="Z595"/>
      <c r="AA595" s="1"/>
      <c r="AB595" s="1"/>
      <c r="AC595" s="1"/>
      <c r="AD595" s="1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</row>
    <row r="596" spans="19:54" x14ac:dyDescent="0.25">
      <c r="S596"/>
      <c r="Z596"/>
      <c r="AA596" s="1"/>
      <c r="AB596" s="1"/>
      <c r="AC596" s="1"/>
      <c r="AD596" s="1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</row>
    <row r="597" spans="19:54" x14ac:dyDescent="0.25">
      <c r="S597"/>
      <c r="Z597"/>
      <c r="AA597" s="1"/>
      <c r="AB597" s="1"/>
      <c r="AC597" s="1"/>
      <c r="AD597" s="1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</row>
    <row r="598" spans="19:54" x14ac:dyDescent="0.25">
      <c r="S598"/>
      <c r="Z598"/>
      <c r="AA598" s="1"/>
      <c r="AB598" s="1"/>
      <c r="AC598" s="1"/>
      <c r="AD598" s="1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</row>
    <row r="599" spans="19:54" x14ac:dyDescent="0.25">
      <c r="S599"/>
      <c r="Z599"/>
      <c r="AA599" s="1"/>
      <c r="AB599" s="1"/>
      <c r="AC599" s="1"/>
      <c r="AD599" s="1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</row>
    <row r="600" spans="19:54" x14ac:dyDescent="0.25">
      <c r="S600"/>
      <c r="Z600"/>
      <c r="AA600" s="1"/>
      <c r="AB600" s="1"/>
      <c r="AC600" s="1"/>
      <c r="AD600" s="1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</row>
    <row r="601" spans="19:54" x14ac:dyDescent="0.25">
      <c r="S601"/>
      <c r="Z601"/>
      <c r="AA601" s="1"/>
      <c r="AB601" s="1"/>
      <c r="AC601" s="1"/>
      <c r="AD601" s="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</row>
    <row r="602" spans="19:54" x14ac:dyDescent="0.25">
      <c r="S602"/>
      <c r="Z602"/>
      <c r="AA602" s="1"/>
      <c r="AB602" s="1"/>
      <c r="AC602" s="1"/>
      <c r="AD602" s="1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</row>
    <row r="603" spans="19:54" x14ac:dyDescent="0.25">
      <c r="S603"/>
      <c r="Z603"/>
      <c r="AA603" s="1"/>
      <c r="AB603" s="1"/>
      <c r="AC603" s="1"/>
      <c r="AD603" s="1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</row>
    <row r="604" spans="19:54" x14ac:dyDescent="0.25">
      <c r="S604"/>
      <c r="Z604"/>
      <c r="AA604" s="1"/>
      <c r="AB604" s="1"/>
      <c r="AC604" s="1"/>
      <c r="AD604" s="1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</row>
    <row r="605" spans="19:54" x14ac:dyDescent="0.25">
      <c r="S605"/>
      <c r="Z605"/>
      <c r="AA605" s="1"/>
      <c r="AB605" s="1"/>
      <c r="AC605" s="1"/>
      <c r="AD605" s="1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</row>
    <row r="606" spans="19:54" x14ac:dyDescent="0.25">
      <c r="S606"/>
      <c r="Z606"/>
      <c r="AA606" s="1"/>
      <c r="AB606" s="1"/>
      <c r="AC606" s="1"/>
      <c r="AD606" s="1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</row>
    <row r="607" spans="19:54" x14ac:dyDescent="0.25">
      <c r="S607"/>
      <c r="Z607"/>
      <c r="AA607" s="1"/>
      <c r="AB607" s="1"/>
      <c r="AC607" s="1"/>
      <c r="AD607" s="1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</row>
    <row r="608" spans="19:54" x14ac:dyDescent="0.25">
      <c r="S608"/>
      <c r="Z608"/>
      <c r="AA608" s="1"/>
      <c r="AB608" s="1"/>
      <c r="AC608" s="1"/>
      <c r="AD608" s="1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</row>
    <row r="609" spans="19:54" x14ac:dyDescent="0.25">
      <c r="S609"/>
      <c r="Z609"/>
      <c r="AA609" s="1"/>
      <c r="AB609" s="1"/>
      <c r="AC609" s="1"/>
      <c r="AD609" s="1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</row>
    <row r="610" spans="19:54" x14ac:dyDescent="0.25">
      <c r="S610"/>
      <c r="Z610"/>
      <c r="AA610" s="1"/>
      <c r="AB610" s="1"/>
      <c r="AC610" s="1"/>
      <c r="AD610" s="1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</row>
    <row r="611" spans="19:54" x14ac:dyDescent="0.25">
      <c r="S611"/>
      <c r="Z611"/>
      <c r="AA611" s="1"/>
      <c r="AB611" s="1"/>
      <c r="AC611" s="1"/>
      <c r="AD611" s="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</row>
    <row r="612" spans="19:54" x14ac:dyDescent="0.25">
      <c r="S612"/>
      <c r="Z612"/>
      <c r="AA612" s="1"/>
      <c r="AB612" s="1"/>
      <c r="AC612" s="1"/>
      <c r="AD612" s="1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</row>
    <row r="613" spans="19:54" x14ac:dyDescent="0.25">
      <c r="S613"/>
      <c r="Z613"/>
      <c r="AA613" s="1"/>
      <c r="AB613" s="1"/>
      <c r="AC613" s="1"/>
      <c r="AD613" s="1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</row>
    <row r="614" spans="19:54" x14ac:dyDescent="0.25">
      <c r="S614"/>
      <c r="Z614"/>
      <c r="AA614" s="1"/>
      <c r="AB614" s="1"/>
      <c r="AC614" s="1"/>
      <c r="AD614" s="1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</row>
    <row r="615" spans="19:54" x14ac:dyDescent="0.25">
      <c r="S615"/>
      <c r="Z615"/>
      <c r="AA615" s="1"/>
      <c r="AB615" s="1"/>
      <c r="AC615" s="1"/>
      <c r="AD615" s="1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</row>
    <row r="616" spans="19:54" x14ac:dyDescent="0.25">
      <c r="S616"/>
      <c r="Z616"/>
      <c r="AA616" s="1"/>
      <c r="AB616" s="1"/>
      <c r="AC616" s="1"/>
      <c r="AD616" s="1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</row>
    <row r="617" spans="19:54" x14ac:dyDescent="0.25">
      <c r="S617"/>
      <c r="Z617"/>
      <c r="AA617" s="1"/>
      <c r="AB617" s="1"/>
      <c r="AC617" s="1"/>
      <c r="AD617" s="1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</row>
    <row r="618" spans="19:54" x14ac:dyDescent="0.25">
      <c r="S618"/>
      <c r="Z618"/>
      <c r="AA618" s="1"/>
      <c r="AB618" s="1"/>
      <c r="AC618" s="1"/>
      <c r="AD618" s="1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</row>
    <row r="619" spans="19:54" x14ac:dyDescent="0.25">
      <c r="S619"/>
      <c r="Z619"/>
      <c r="AA619" s="1"/>
      <c r="AB619" s="1"/>
      <c r="AC619" s="1"/>
      <c r="AD619" s="1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</row>
    <row r="620" spans="19:54" x14ac:dyDescent="0.25">
      <c r="S620"/>
      <c r="Z620"/>
      <c r="AA620" s="1"/>
      <c r="AB620" s="1"/>
      <c r="AC620" s="1"/>
      <c r="AD620" s="1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</row>
    <row r="621" spans="19:54" x14ac:dyDescent="0.25">
      <c r="S621"/>
      <c r="Z621"/>
      <c r="AA621" s="1"/>
      <c r="AB621" s="1"/>
      <c r="AC621" s="1"/>
      <c r="AD621" s="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</row>
    <row r="622" spans="19:54" x14ac:dyDescent="0.25">
      <c r="S622"/>
      <c r="Z622"/>
      <c r="AA622" s="1"/>
      <c r="AB622" s="1"/>
      <c r="AC622" s="1"/>
      <c r="AD622" s="1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</row>
    <row r="623" spans="19:54" x14ac:dyDescent="0.25">
      <c r="S623"/>
      <c r="Z623"/>
      <c r="AA623" s="1"/>
      <c r="AB623" s="1"/>
      <c r="AC623" s="1"/>
      <c r="AD623" s="1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</row>
    <row r="624" spans="19:54" x14ac:dyDescent="0.25">
      <c r="S624"/>
      <c r="Z624"/>
      <c r="AA624" s="1"/>
      <c r="AB624" s="1"/>
      <c r="AC624" s="1"/>
      <c r="AD624" s="1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</row>
    <row r="625" spans="19:54" x14ac:dyDescent="0.25">
      <c r="S625"/>
      <c r="Z625"/>
      <c r="AA625" s="1"/>
      <c r="AB625" s="1"/>
      <c r="AC625" s="1"/>
      <c r="AD625" s="1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</row>
    <row r="626" spans="19:54" x14ac:dyDescent="0.25">
      <c r="S626"/>
      <c r="Z626"/>
      <c r="AA626" s="1"/>
      <c r="AB626" s="1"/>
      <c r="AC626" s="1"/>
      <c r="AD626" s="1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</row>
    <row r="627" spans="19:54" x14ac:dyDescent="0.25">
      <c r="S627"/>
      <c r="Z627"/>
      <c r="AA627" s="1"/>
      <c r="AB627" s="1"/>
      <c r="AC627" s="1"/>
      <c r="AD627" s="1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</row>
    <row r="628" spans="19:54" x14ac:dyDescent="0.25">
      <c r="S628"/>
      <c r="Z628"/>
      <c r="AA628" s="1"/>
      <c r="AB628" s="1"/>
      <c r="AC628" s="1"/>
      <c r="AD628" s="1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</row>
    <row r="629" spans="19:54" x14ac:dyDescent="0.25">
      <c r="S629"/>
      <c r="Z629"/>
      <c r="AA629" s="1"/>
      <c r="AB629" s="1"/>
      <c r="AC629" s="1"/>
      <c r="AD629" s="1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</row>
    <row r="630" spans="19:54" x14ac:dyDescent="0.25">
      <c r="S630"/>
      <c r="Z630"/>
      <c r="AA630" s="1"/>
      <c r="AB630" s="1"/>
      <c r="AC630" s="1"/>
      <c r="AD630" s="1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</row>
    <row r="631" spans="19:54" x14ac:dyDescent="0.25">
      <c r="S631"/>
      <c r="Z631"/>
      <c r="AA631" s="1"/>
      <c r="AB631" s="1"/>
      <c r="AC631" s="1"/>
      <c r="AD631" s="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</row>
    <row r="632" spans="19:54" x14ac:dyDescent="0.25">
      <c r="S632"/>
      <c r="Z632"/>
      <c r="AA632" s="1"/>
      <c r="AB632" s="1"/>
      <c r="AC632" s="1"/>
      <c r="AD632" s="1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</row>
    <row r="633" spans="19:54" x14ac:dyDescent="0.25">
      <c r="S633"/>
      <c r="Z633"/>
      <c r="AA633" s="1"/>
      <c r="AB633" s="1"/>
      <c r="AC633" s="1"/>
      <c r="AD633" s="1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</row>
    <row r="634" spans="19:54" x14ac:dyDescent="0.25">
      <c r="S634"/>
      <c r="Z634"/>
      <c r="AA634" s="1"/>
      <c r="AB634" s="1"/>
      <c r="AC634" s="1"/>
      <c r="AD634" s="1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</row>
    <row r="635" spans="19:54" x14ac:dyDescent="0.25">
      <c r="S635"/>
      <c r="Z635"/>
      <c r="AA635" s="1"/>
      <c r="AB635" s="1"/>
      <c r="AC635" s="1"/>
      <c r="AD635" s="1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</row>
    <row r="636" spans="19:54" x14ac:dyDescent="0.25">
      <c r="S636"/>
      <c r="Z636"/>
      <c r="AA636" s="1"/>
      <c r="AB636" s="1"/>
      <c r="AC636" s="1"/>
      <c r="AD636" s="1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</row>
    <row r="637" spans="19:54" x14ac:dyDescent="0.25">
      <c r="S637"/>
      <c r="Z637"/>
      <c r="AA637" s="1"/>
      <c r="AB637" s="1"/>
      <c r="AC637" s="1"/>
      <c r="AD637" s="1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</row>
    <row r="638" spans="19:54" x14ac:dyDescent="0.25">
      <c r="S638"/>
      <c r="Z638"/>
      <c r="AA638" s="1"/>
      <c r="AB638" s="1"/>
      <c r="AC638" s="1"/>
      <c r="AD638" s="1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</row>
    <row r="639" spans="19:54" x14ac:dyDescent="0.25">
      <c r="S639"/>
      <c r="Z639"/>
      <c r="AA639" s="1"/>
      <c r="AB639" s="1"/>
      <c r="AC639" s="1"/>
      <c r="AD639" s="1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</row>
    <row r="640" spans="19:54" x14ac:dyDescent="0.25">
      <c r="S640"/>
      <c r="Z640"/>
      <c r="AA640" s="1"/>
      <c r="AB640" s="1"/>
      <c r="AC640" s="1"/>
      <c r="AD640" s="1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</row>
    <row r="641" spans="19:54" x14ac:dyDescent="0.25">
      <c r="S641"/>
      <c r="Z641"/>
      <c r="AA641" s="1"/>
      <c r="AB641" s="1"/>
      <c r="AC641" s="1"/>
      <c r="AD641" s="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</row>
    <row r="642" spans="19:54" x14ac:dyDescent="0.25">
      <c r="S642"/>
      <c r="Z642"/>
      <c r="AA642" s="1"/>
      <c r="AB642" s="1"/>
      <c r="AC642" s="1"/>
      <c r="AD642" s="1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</row>
    <row r="643" spans="19:54" x14ac:dyDescent="0.25">
      <c r="S643"/>
      <c r="Z643"/>
      <c r="AA643" s="1"/>
      <c r="AB643" s="1"/>
      <c r="AC643" s="1"/>
      <c r="AD643" s="1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</row>
    <row r="644" spans="19:54" x14ac:dyDescent="0.25">
      <c r="S644"/>
      <c r="Z644"/>
      <c r="AA644" s="1"/>
      <c r="AB644" s="1"/>
      <c r="AC644" s="1"/>
      <c r="AD644" s="1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</row>
    <row r="645" spans="19:54" x14ac:dyDescent="0.25">
      <c r="S645"/>
      <c r="Z645"/>
      <c r="AA645" s="1"/>
      <c r="AB645" s="1"/>
      <c r="AC645" s="1"/>
      <c r="AD645" s="1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</row>
    <row r="646" spans="19:54" x14ac:dyDescent="0.25">
      <c r="S646"/>
      <c r="Z646"/>
      <c r="AA646" s="1"/>
      <c r="AB646" s="1"/>
      <c r="AC646" s="1"/>
      <c r="AD646" s="1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</row>
    <row r="647" spans="19:54" x14ac:dyDescent="0.25">
      <c r="S647"/>
      <c r="Z647"/>
      <c r="AA647" s="1"/>
      <c r="AB647" s="1"/>
      <c r="AC647" s="1"/>
      <c r="AD647" s="1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</row>
    <row r="648" spans="19:54" x14ac:dyDescent="0.25">
      <c r="S648"/>
      <c r="Z648"/>
      <c r="AA648" s="1"/>
      <c r="AB648" s="1"/>
      <c r="AC648" s="1"/>
      <c r="AD648" s="1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</row>
    <row r="649" spans="19:54" x14ac:dyDescent="0.25">
      <c r="S649"/>
      <c r="Z649"/>
      <c r="AA649" s="1"/>
      <c r="AB649" s="1"/>
      <c r="AC649" s="1"/>
      <c r="AD649" s="1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</row>
    <row r="650" spans="19:54" x14ac:dyDescent="0.25">
      <c r="S650"/>
      <c r="Z650"/>
      <c r="AA650" s="1"/>
      <c r="AB650" s="1"/>
      <c r="AC650" s="1"/>
      <c r="AD650" s="1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</row>
    <row r="651" spans="19:54" x14ac:dyDescent="0.25">
      <c r="S651"/>
      <c r="Z651"/>
      <c r="AA651" s="1"/>
      <c r="AB651" s="1"/>
      <c r="AC651" s="1"/>
      <c r="AD651" s="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</row>
    <row r="652" spans="19:54" x14ac:dyDescent="0.25">
      <c r="S652"/>
      <c r="Z652"/>
      <c r="AA652" s="1"/>
      <c r="AB652" s="1"/>
      <c r="AC652" s="1"/>
      <c r="AD652" s="1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</row>
    <row r="653" spans="19:54" x14ac:dyDescent="0.25">
      <c r="S653"/>
      <c r="Z653"/>
      <c r="AA653" s="1"/>
      <c r="AB653" s="1"/>
      <c r="AC653" s="1"/>
      <c r="AD653" s="1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</row>
    <row r="654" spans="19:54" x14ac:dyDescent="0.25">
      <c r="S654"/>
      <c r="Z654"/>
      <c r="AA654" s="1"/>
      <c r="AB654" s="1"/>
      <c r="AC654" s="1"/>
      <c r="AD654" s="1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</row>
    <row r="655" spans="19:54" x14ac:dyDescent="0.25">
      <c r="S655"/>
      <c r="Z655"/>
      <c r="AA655" s="1"/>
      <c r="AB655" s="1"/>
      <c r="AC655" s="1"/>
      <c r="AD655" s="1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</row>
    <row r="656" spans="19:54" x14ac:dyDescent="0.25">
      <c r="S656"/>
      <c r="Z656"/>
      <c r="AA656" s="1"/>
      <c r="AB656" s="1"/>
      <c r="AC656" s="1"/>
      <c r="AD656" s="1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</row>
    <row r="657" spans="19:54" x14ac:dyDescent="0.25">
      <c r="S657"/>
      <c r="Z657"/>
      <c r="AA657" s="1"/>
      <c r="AB657" s="1"/>
      <c r="AC657" s="1"/>
      <c r="AD657" s="1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</row>
    <row r="658" spans="19:54" x14ac:dyDescent="0.25">
      <c r="S658"/>
      <c r="Z658"/>
      <c r="AA658" s="1"/>
      <c r="AB658" s="1"/>
      <c r="AC658" s="1"/>
      <c r="AD658" s="1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</row>
    <row r="659" spans="19:54" x14ac:dyDescent="0.25">
      <c r="S659"/>
      <c r="Z659"/>
      <c r="AA659" s="1"/>
      <c r="AB659" s="1"/>
      <c r="AC659" s="1"/>
      <c r="AD659" s="1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</row>
    <row r="660" spans="19:54" x14ac:dyDescent="0.25">
      <c r="S660"/>
      <c r="Z660"/>
      <c r="AA660" s="1"/>
      <c r="AB660" s="1"/>
      <c r="AC660" s="1"/>
      <c r="AD660" s="1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</row>
    <row r="661" spans="19:54" x14ac:dyDescent="0.25">
      <c r="S661"/>
      <c r="Z661"/>
      <c r="AA661" s="1"/>
      <c r="AB661" s="1"/>
      <c r="AC661" s="1"/>
      <c r="AD661" s="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</row>
    <row r="662" spans="19:54" x14ac:dyDescent="0.25">
      <c r="S662"/>
      <c r="Z662"/>
      <c r="AA662" s="1"/>
      <c r="AB662" s="1"/>
      <c r="AC662" s="1"/>
      <c r="AD662" s="1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</row>
    <row r="663" spans="19:54" x14ac:dyDescent="0.25">
      <c r="S663"/>
      <c r="Z663"/>
      <c r="AA663" s="1"/>
      <c r="AB663" s="1"/>
      <c r="AC663" s="1"/>
      <c r="AD663" s="1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</row>
    <row r="664" spans="19:54" x14ac:dyDescent="0.25">
      <c r="S664"/>
      <c r="Z664"/>
      <c r="AA664" s="1"/>
      <c r="AB664" s="1"/>
      <c r="AC664" s="1"/>
      <c r="AD664" s="1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</row>
    <row r="665" spans="19:54" x14ac:dyDescent="0.25">
      <c r="S665"/>
      <c r="Z665"/>
      <c r="AA665" s="1"/>
      <c r="AB665" s="1"/>
      <c r="AC665" s="1"/>
      <c r="AD665" s="1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</row>
    <row r="666" spans="19:54" x14ac:dyDescent="0.25">
      <c r="S666"/>
      <c r="Z666"/>
      <c r="AA666" s="1"/>
      <c r="AB666" s="1"/>
      <c r="AC666" s="1"/>
      <c r="AD666" s="1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</row>
    <row r="667" spans="19:54" x14ac:dyDescent="0.25">
      <c r="S667"/>
      <c r="Z667"/>
      <c r="AA667" s="1"/>
      <c r="AB667" s="1"/>
      <c r="AC667" s="1"/>
      <c r="AD667" s="1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</row>
    <row r="668" spans="19:54" x14ac:dyDescent="0.25">
      <c r="S668"/>
      <c r="Z668"/>
      <c r="AA668" s="1"/>
      <c r="AB668" s="1"/>
      <c r="AC668" s="1"/>
      <c r="AD668" s="1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</row>
    <row r="669" spans="19:54" x14ac:dyDescent="0.25">
      <c r="S669"/>
      <c r="Z669"/>
      <c r="AA669" s="1"/>
      <c r="AB669" s="1"/>
      <c r="AC669" s="1"/>
      <c r="AD669" s="1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</row>
    <row r="670" spans="19:54" x14ac:dyDescent="0.25">
      <c r="S670"/>
      <c r="Z670"/>
      <c r="AA670" s="1"/>
      <c r="AB670" s="1"/>
      <c r="AC670" s="1"/>
      <c r="AD670" s="1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</row>
    <row r="671" spans="19:54" x14ac:dyDescent="0.25">
      <c r="S671"/>
      <c r="Z671"/>
      <c r="AA671" s="1"/>
      <c r="AB671" s="1"/>
      <c r="AC671" s="1"/>
      <c r="AD671" s="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</row>
    <row r="672" spans="19:54" x14ac:dyDescent="0.25">
      <c r="S672"/>
      <c r="Z672"/>
      <c r="AA672" s="1"/>
      <c r="AB672" s="1"/>
      <c r="AC672" s="1"/>
      <c r="AD672" s="1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</row>
    <row r="673" spans="19:54" x14ac:dyDescent="0.25">
      <c r="S673"/>
      <c r="Z673"/>
      <c r="AA673" s="1"/>
      <c r="AB673" s="1"/>
      <c r="AC673" s="1"/>
      <c r="AD673" s="1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</row>
    <row r="674" spans="19:54" x14ac:dyDescent="0.25">
      <c r="S674"/>
      <c r="Z674"/>
      <c r="AA674" s="1"/>
      <c r="AB674" s="1"/>
      <c r="AC674" s="1"/>
      <c r="AD674" s="1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</row>
    <row r="675" spans="19:54" x14ac:dyDescent="0.25">
      <c r="S675"/>
      <c r="Z675"/>
      <c r="AA675" s="1"/>
      <c r="AB675" s="1"/>
      <c r="AC675" s="1"/>
      <c r="AD675" s="1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</row>
    <row r="676" spans="19:54" x14ac:dyDescent="0.25">
      <c r="S676"/>
      <c r="Z676"/>
      <c r="AA676" s="1"/>
      <c r="AB676" s="1"/>
      <c r="AC676" s="1"/>
      <c r="AD676" s="1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</row>
    <row r="677" spans="19:54" x14ac:dyDescent="0.25">
      <c r="S677"/>
      <c r="Z677"/>
      <c r="AA677" s="1"/>
      <c r="AB677" s="1"/>
      <c r="AC677" s="1"/>
      <c r="AD677" s="1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</row>
    <row r="678" spans="19:54" x14ac:dyDescent="0.25">
      <c r="S678"/>
      <c r="Z678"/>
      <c r="AA678" s="1"/>
      <c r="AB678" s="1"/>
      <c r="AC678" s="1"/>
      <c r="AD678" s="1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</row>
    <row r="679" spans="19:54" x14ac:dyDescent="0.25">
      <c r="S679"/>
      <c r="Z679"/>
      <c r="AA679" s="1"/>
      <c r="AB679" s="1"/>
      <c r="AC679" s="1"/>
      <c r="AD679" s="1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</row>
    <row r="680" spans="19:54" x14ac:dyDescent="0.25">
      <c r="S680"/>
      <c r="Z680"/>
      <c r="AA680" s="1"/>
      <c r="AB680" s="1"/>
      <c r="AC680" s="1"/>
      <c r="AD680" s="1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</row>
    <row r="681" spans="19:54" x14ac:dyDescent="0.25">
      <c r="S681"/>
      <c r="Z681"/>
      <c r="AA681" s="1"/>
      <c r="AB681" s="1"/>
      <c r="AC681" s="1"/>
      <c r="AD681" s="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</row>
    <row r="682" spans="19:54" x14ac:dyDescent="0.25">
      <c r="S682"/>
      <c r="Z682"/>
      <c r="AA682" s="1"/>
      <c r="AB682" s="1"/>
      <c r="AC682" s="1"/>
      <c r="AD682" s="1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</row>
    <row r="683" spans="19:54" x14ac:dyDescent="0.25">
      <c r="S683"/>
      <c r="Z683"/>
      <c r="AA683" s="1"/>
      <c r="AB683" s="1"/>
      <c r="AC683" s="1"/>
      <c r="AD683" s="1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</row>
    <row r="684" spans="19:54" x14ac:dyDescent="0.25">
      <c r="S684"/>
      <c r="Z684"/>
      <c r="AA684" s="1"/>
      <c r="AB684" s="1"/>
      <c r="AC684" s="1"/>
      <c r="AD684" s="1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</row>
    <row r="685" spans="19:54" x14ac:dyDescent="0.25">
      <c r="S685"/>
      <c r="Z685"/>
      <c r="AA685" s="1"/>
      <c r="AB685" s="1"/>
      <c r="AC685" s="1"/>
      <c r="AD685" s="1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</row>
    <row r="686" spans="19:54" x14ac:dyDescent="0.25">
      <c r="S686"/>
      <c r="Z686"/>
      <c r="AA686" s="1"/>
      <c r="AB686" s="1"/>
      <c r="AC686" s="1"/>
      <c r="AD686" s="1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</row>
    <row r="687" spans="19:54" x14ac:dyDescent="0.25">
      <c r="S687"/>
      <c r="Z687"/>
      <c r="AA687" s="1"/>
      <c r="AB687" s="1"/>
      <c r="AC687" s="1"/>
      <c r="AD687" s="1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</row>
    <row r="688" spans="19:54" x14ac:dyDescent="0.25">
      <c r="S688"/>
      <c r="Z688"/>
      <c r="AA688" s="1"/>
      <c r="AB688" s="1"/>
      <c r="AC688" s="1"/>
      <c r="AD688" s="1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</row>
    <row r="689" spans="19:54" x14ac:dyDescent="0.25">
      <c r="S689"/>
      <c r="Z689"/>
      <c r="AA689" s="1"/>
      <c r="AB689" s="1"/>
      <c r="AC689" s="1"/>
      <c r="AD689" s="1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</row>
    <row r="690" spans="19:54" x14ac:dyDescent="0.25">
      <c r="S690"/>
      <c r="Z690"/>
      <c r="AA690" s="1"/>
      <c r="AB690" s="1"/>
      <c r="AC690" s="1"/>
      <c r="AD690" s="1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</row>
    <row r="691" spans="19:54" x14ac:dyDescent="0.25">
      <c r="S691"/>
      <c r="Z691"/>
      <c r="AA691" s="1"/>
      <c r="AB691" s="1"/>
      <c r="AC691" s="1"/>
      <c r="AD691" s="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</row>
    <row r="692" spans="19:54" x14ac:dyDescent="0.25">
      <c r="S692"/>
      <c r="Z692"/>
      <c r="AA692" s="1"/>
      <c r="AB692" s="1"/>
      <c r="AC692" s="1"/>
      <c r="AD692" s="1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</row>
    <row r="693" spans="19:54" x14ac:dyDescent="0.25">
      <c r="S693"/>
      <c r="Z693"/>
      <c r="AA693" s="1"/>
      <c r="AB693" s="1"/>
      <c r="AC693" s="1"/>
      <c r="AD693" s="1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</row>
    <row r="694" spans="19:54" x14ac:dyDescent="0.25">
      <c r="S694"/>
      <c r="Z694"/>
      <c r="AA694" s="1"/>
      <c r="AB694" s="1"/>
      <c r="AC694" s="1"/>
      <c r="AD694" s="1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</row>
    <row r="695" spans="19:54" x14ac:dyDescent="0.25">
      <c r="S695"/>
      <c r="Z695"/>
      <c r="AA695" s="1"/>
      <c r="AB695" s="1"/>
      <c r="AC695" s="1"/>
      <c r="AD695" s="1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</row>
    <row r="696" spans="19:54" x14ac:dyDescent="0.25">
      <c r="S696"/>
      <c r="Z696"/>
      <c r="AA696" s="1"/>
      <c r="AB696" s="1"/>
      <c r="AC696" s="1"/>
      <c r="AD696" s="1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</row>
    <row r="697" spans="19:54" x14ac:dyDescent="0.25">
      <c r="S697"/>
      <c r="Z697"/>
      <c r="AA697" s="1"/>
      <c r="AB697" s="1"/>
      <c r="AC697" s="1"/>
      <c r="AD697" s="1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</row>
    <row r="698" spans="19:54" x14ac:dyDescent="0.25">
      <c r="S698"/>
      <c r="Z698"/>
      <c r="AA698" s="1"/>
      <c r="AB698" s="1"/>
      <c r="AC698" s="1"/>
      <c r="AD698" s="1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</row>
    <row r="699" spans="19:54" x14ac:dyDescent="0.25">
      <c r="S699"/>
      <c r="Z699"/>
      <c r="AA699" s="1"/>
      <c r="AB699" s="1"/>
      <c r="AC699" s="1"/>
      <c r="AD699" s="1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</row>
    <row r="700" spans="19:54" x14ac:dyDescent="0.25">
      <c r="S700"/>
      <c r="Z700"/>
      <c r="AA700" s="1"/>
      <c r="AB700" s="1"/>
      <c r="AC700" s="1"/>
      <c r="AD700" s="1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</row>
    <row r="701" spans="19:54" x14ac:dyDescent="0.25">
      <c r="S701"/>
      <c r="Z701"/>
      <c r="AA701" s="1"/>
      <c r="AB701" s="1"/>
      <c r="AC701" s="1"/>
      <c r="AD701" s="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</row>
    <row r="702" spans="19:54" x14ac:dyDescent="0.25">
      <c r="S702"/>
      <c r="Z702"/>
      <c r="AA702" s="1"/>
      <c r="AB702" s="1"/>
      <c r="AC702" s="1"/>
      <c r="AD702" s="1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</row>
    <row r="703" spans="19:54" x14ac:dyDescent="0.25">
      <c r="S703"/>
      <c r="Z703"/>
      <c r="AA703" s="1"/>
      <c r="AB703" s="1"/>
      <c r="AC703" s="1"/>
      <c r="AD703" s="1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</row>
    <row r="704" spans="19:54" x14ac:dyDescent="0.25">
      <c r="S704"/>
      <c r="Z704"/>
      <c r="AA704" s="1"/>
      <c r="AB704" s="1"/>
      <c r="AC704" s="1"/>
      <c r="AD704" s="1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</row>
    <row r="705" spans="19:54" x14ac:dyDescent="0.25">
      <c r="S705"/>
      <c r="Z705"/>
      <c r="AA705" s="1"/>
      <c r="AB705" s="1"/>
      <c r="AC705" s="1"/>
      <c r="AD705" s="1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</row>
    <row r="706" spans="19:54" x14ac:dyDescent="0.25">
      <c r="S706"/>
      <c r="Z706"/>
      <c r="AA706" s="1"/>
      <c r="AB706" s="1"/>
      <c r="AC706" s="1"/>
      <c r="AD706" s="1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</row>
    <row r="707" spans="19:54" x14ac:dyDescent="0.25">
      <c r="S707"/>
      <c r="Z707"/>
      <c r="AA707" s="1"/>
      <c r="AB707" s="1"/>
      <c r="AC707" s="1"/>
      <c r="AD707" s="1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</row>
    <row r="708" spans="19:54" x14ac:dyDescent="0.25">
      <c r="S708"/>
      <c r="Z708"/>
      <c r="AA708" s="1"/>
      <c r="AB708" s="1"/>
      <c r="AC708" s="1"/>
      <c r="AD708" s="1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</row>
    <row r="709" spans="19:54" x14ac:dyDescent="0.25">
      <c r="S709"/>
      <c r="Z709"/>
      <c r="AA709" s="1"/>
      <c r="AB709" s="1"/>
      <c r="AC709" s="1"/>
      <c r="AD709" s="1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</row>
    <row r="710" spans="19:54" x14ac:dyDescent="0.25">
      <c r="S710"/>
      <c r="Z710"/>
      <c r="AA710" s="1"/>
      <c r="AB710" s="1"/>
      <c r="AC710" s="1"/>
      <c r="AD710" s="1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</row>
    <row r="711" spans="19:54" x14ac:dyDescent="0.25">
      <c r="S711"/>
      <c r="Z711"/>
      <c r="AA711" s="1"/>
      <c r="AB711" s="1"/>
      <c r="AC711" s="1"/>
      <c r="AD711" s="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</row>
    <row r="712" spans="19:54" x14ac:dyDescent="0.25">
      <c r="S712"/>
      <c r="Z712"/>
      <c r="AA712" s="1"/>
      <c r="AB712" s="1"/>
      <c r="AC712" s="1"/>
      <c r="AD712" s="1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</row>
    <row r="713" spans="19:54" x14ac:dyDescent="0.25">
      <c r="S713"/>
      <c r="Z713"/>
      <c r="AA713" s="1"/>
      <c r="AB713" s="1"/>
      <c r="AC713" s="1"/>
      <c r="AD713" s="1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</row>
    <row r="714" spans="19:54" x14ac:dyDescent="0.25">
      <c r="S714"/>
      <c r="Z714"/>
      <c r="AA714" s="1"/>
      <c r="AB714" s="1"/>
      <c r="AC714" s="1"/>
      <c r="AD714" s="1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</row>
    <row r="715" spans="19:54" x14ac:dyDescent="0.25">
      <c r="S715"/>
      <c r="Z715"/>
      <c r="AA715" s="1"/>
      <c r="AB715" s="1"/>
      <c r="AC715" s="1"/>
      <c r="AD715" s="1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</row>
    <row r="716" spans="19:54" x14ac:dyDescent="0.25">
      <c r="S716"/>
      <c r="Z716"/>
      <c r="AA716" s="1"/>
      <c r="AB716" s="1"/>
      <c r="AC716" s="1"/>
      <c r="AD716" s="1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</row>
    <row r="717" spans="19:54" x14ac:dyDescent="0.25">
      <c r="S717"/>
      <c r="Z717"/>
      <c r="AA717" s="1"/>
      <c r="AB717" s="1"/>
      <c r="AC717" s="1"/>
      <c r="AD717" s="1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</row>
    <row r="718" spans="19:54" x14ac:dyDescent="0.25">
      <c r="S718"/>
      <c r="Z718"/>
      <c r="AA718" s="1"/>
      <c r="AB718" s="1"/>
      <c r="AC718" s="1"/>
      <c r="AD718" s="1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</row>
    <row r="719" spans="19:54" x14ac:dyDescent="0.25">
      <c r="S719"/>
      <c r="Z719"/>
      <c r="AA719" s="1"/>
      <c r="AB719" s="1"/>
      <c r="AC719" s="1"/>
      <c r="AD719" s="1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</row>
    <row r="720" spans="19:54" x14ac:dyDescent="0.25">
      <c r="S720"/>
      <c r="Z720"/>
      <c r="AA720" s="1"/>
      <c r="AB720" s="1"/>
      <c r="AC720" s="1"/>
      <c r="AD720" s="1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</row>
    <row r="721" spans="19:54" x14ac:dyDescent="0.25">
      <c r="S721"/>
      <c r="Z721"/>
      <c r="AA721" s="1"/>
      <c r="AB721" s="1"/>
      <c r="AC721" s="1"/>
      <c r="AD721" s="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</row>
    <row r="722" spans="19:54" x14ac:dyDescent="0.25">
      <c r="S722"/>
      <c r="Z722"/>
      <c r="AA722" s="1"/>
      <c r="AB722" s="1"/>
      <c r="AC722" s="1"/>
      <c r="AD722" s="1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</row>
    <row r="723" spans="19:54" x14ac:dyDescent="0.25">
      <c r="S723"/>
      <c r="Z723"/>
      <c r="AA723" s="1"/>
      <c r="AB723" s="1"/>
      <c r="AC723" s="1"/>
      <c r="AD723" s="1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</row>
    <row r="724" spans="19:54" x14ac:dyDescent="0.25">
      <c r="S724"/>
      <c r="Z724"/>
      <c r="AA724" s="1"/>
      <c r="AB724" s="1"/>
      <c r="AC724" s="1"/>
      <c r="AD724" s="1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</row>
    <row r="725" spans="19:54" x14ac:dyDescent="0.25">
      <c r="S725"/>
      <c r="Z725"/>
      <c r="AA725" s="1"/>
      <c r="AB725" s="1"/>
      <c r="AC725" s="1"/>
      <c r="AD725" s="1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</row>
    <row r="726" spans="19:54" x14ac:dyDescent="0.25">
      <c r="S726"/>
      <c r="Z726"/>
      <c r="AA726" s="1"/>
      <c r="AB726" s="1"/>
      <c r="AC726" s="1"/>
      <c r="AD726" s="1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</row>
    <row r="727" spans="19:54" x14ac:dyDescent="0.25">
      <c r="S727"/>
      <c r="Z727"/>
      <c r="AA727" s="1"/>
      <c r="AB727" s="1"/>
      <c r="AC727" s="1"/>
      <c r="AD727" s="1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</row>
    <row r="728" spans="19:54" x14ac:dyDescent="0.25">
      <c r="S728"/>
      <c r="Z728"/>
      <c r="AA728" s="1"/>
      <c r="AB728" s="1"/>
      <c r="AC728" s="1"/>
      <c r="AD728" s="1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</row>
    <row r="729" spans="19:54" x14ac:dyDescent="0.25">
      <c r="S729"/>
      <c r="Z729"/>
      <c r="AA729" s="1"/>
      <c r="AB729" s="1"/>
      <c r="AC729" s="1"/>
      <c r="AD729" s="1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</row>
    <row r="730" spans="19:54" x14ac:dyDescent="0.25">
      <c r="S730"/>
      <c r="Z730"/>
      <c r="AA730" s="1"/>
      <c r="AB730" s="1"/>
      <c r="AC730" s="1"/>
      <c r="AD730" s="1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</row>
    <row r="731" spans="19:54" x14ac:dyDescent="0.25">
      <c r="S731"/>
      <c r="Z731"/>
      <c r="AA731" s="1"/>
      <c r="AB731" s="1"/>
      <c r="AC731" s="1"/>
      <c r="AD731" s="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</row>
    <row r="732" spans="19:54" x14ac:dyDescent="0.25">
      <c r="S732"/>
      <c r="Z732"/>
      <c r="AA732" s="1"/>
      <c r="AB732" s="1"/>
      <c r="AC732" s="1"/>
      <c r="AD732" s="1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</row>
    <row r="733" spans="19:54" x14ac:dyDescent="0.25">
      <c r="S733"/>
      <c r="Z733"/>
      <c r="AA733" s="1"/>
      <c r="AB733" s="1"/>
      <c r="AC733" s="1"/>
      <c r="AD733" s="1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</row>
    <row r="734" spans="19:54" x14ac:dyDescent="0.25">
      <c r="S734"/>
      <c r="Z734"/>
      <c r="AA734" s="1"/>
      <c r="AB734" s="1"/>
      <c r="AC734" s="1"/>
      <c r="AD734" s="1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</row>
    <row r="735" spans="19:54" x14ac:dyDescent="0.25">
      <c r="S735"/>
      <c r="Z735"/>
      <c r="AA735" s="1"/>
      <c r="AB735" s="1"/>
      <c r="AC735" s="1"/>
      <c r="AD735" s="1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</row>
    <row r="736" spans="19:54" x14ac:dyDescent="0.25">
      <c r="S736"/>
      <c r="Z736"/>
      <c r="AA736" s="1"/>
      <c r="AB736" s="1"/>
      <c r="AC736" s="1"/>
      <c r="AD736" s="1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</row>
    <row r="737" spans="19:54" x14ac:dyDescent="0.25">
      <c r="S737"/>
      <c r="Z737"/>
      <c r="AA737" s="1"/>
      <c r="AB737" s="1"/>
      <c r="AC737" s="1"/>
      <c r="AD737" s="1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</row>
    <row r="738" spans="19:54" x14ac:dyDescent="0.25">
      <c r="S738"/>
      <c r="Z738"/>
      <c r="AA738" s="1"/>
      <c r="AB738" s="1"/>
      <c r="AC738" s="1"/>
      <c r="AD738" s="1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</row>
    <row r="739" spans="19:54" x14ac:dyDescent="0.25">
      <c r="S739"/>
      <c r="Z739"/>
      <c r="AA739" s="1"/>
      <c r="AB739" s="1"/>
      <c r="AC739" s="1"/>
      <c r="AD739" s="1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</row>
    <row r="740" spans="19:54" x14ac:dyDescent="0.25">
      <c r="S740"/>
      <c r="Z740"/>
      <c r="AA740" s="1"/>
      <c r="AB740" s="1"/>
      <c r="AC740" s="1"/>
      <c r="AD740" s="1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</row>
    <row r="741" spans="19:54" x14ac:dyDescent="0.25">
      <c r="S741"/>
      <c r="Z741"/>
      <c r="AA741" s="1"/>
      <c r="AB741" s="1"/>
      <c r="AC741" s="1"/>
      <c r="AD741" s="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</row>
    <row r="742" spans="19:54" x14ac:dyDescent="0.25">
      <c r="S742"/>
      <c r="Z742"/>
      <c r="AA742" s="1"/>
      <c r="AB742" s="1"/>
      <c r="AC742" s="1"/>
      <c r="AD742" s="1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</row>
    <row r="743" spans="19:54" x14ac:dyDescent="0.25">
      <c r="S743"/>
      <c r="Z743"/>
      <c r="AA743" s="1"/>
      <c r="AB743" s="1"/>
      <c r="AC743" s="1"/>
      <c r="AD743" s="1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</row>
    <row r="744" spans="19:54" x14ac:dyDescent="0.25">
      <c r="S744"/>
      <c r="Z744"/>
      <c r="AA744" s="1"/>
      <c r="AB744" s="1"/>
      <c r="AC744" s="1"/>
      <c r="AD744" s="1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</row>
    <row r="745" spans="19:54" x14ac:dyDescent="0.25">
      <c r="S745"/>
      <c r="Z745"/>
      <c r="AA745" s="1"/>
      <c r="AB745" s="1"/>
      <c r="AC745" s="1"/>
      <c r="AD745" s="1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</row>
    <row r="746" spans="19:54" x14ac:dyDescent="0.25">
      <c r="S746"/>
      <c r="Z746"/>
      <c r="AA746" s="1"/>
      <c r="AB746" s="1"/>
      <c r="AC746" s="1"/>
      <c r="AD746" s="1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</row>
    <row r="747" spans="19:54" x14ac:dyDescent="0.25">
      <c r="S747"/>
      <c r="Z747"/>
      <c r="AA747" s="1"/>
      <c r="AB747" s="1"/>
      <c r="AC747" s="1"/>
      <c r="AD747" s="1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</row>
    <row r="748" spans="19:54" x14ac:dyDescent="0.25">
      <c r="S748"/>
      <c r="Z748"/>
      <c r="AA748" s="1"/>
      <c r="AB748" s="1"/>
      <c r="AC748" s="1"/>
      <c r="AD748" s="1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</row>
    <row r="749" spans="19:54" x14ac:dyDescent="0.25">
      <c r="S749"/>
      <c r="Z749"/>
      <c r="AA749" s="1"/>
      <c r="AB749" s="1"/>
      <c r="AC749" s="1"/>
      <c r="AD749" s="1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</row>
    <row r="750" spans="19:54" x14ac:dyDescent="0.25">
      <c r="S750"/>
      <c r="Z750"/>
      <c r="AA750" s="1"/>
      <c r="AB750" s="1"/>
      <c r="AC750" s="1"/>
      <c r="AD750" s="1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</row>
    <row r="751" spans="19:54" x14ac:dyDescent="0.25">
      <c r="S751"/>
      <c r="Z751"/>
      <c r="AA751" s="1"/>
      <c r="AB751" s="1"/>
      <c r="AC751" s="1"/>
      <c r="AD751" s="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</row>
    <row r="752" spans="19:54" x14ac:dyDescent="0.25">
      <c r="S752"/>
      <c r="Z752"/>
      <c r="AA752" s="1"/>
      <c r="AB752" s="1"/>
      <c r="AC752" s="1"/>
      <c r="AD752" s="1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</row>
    <row r="753" spans="19:54" x14ac:dyDescent="0.25">
      <c r="S753"/>
      <c r="Z753"/>
      <c r="AA753" s="1"/>
      <c r="AB753" s="1"/>
      <c r="AC753" s="1"/>
      <c r="AD753" s="1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</row>
    <row r="754" spans="19:54" x14ac:dyDescent="0.25">
      <c r="S754"/>
      <c r="Z754"/>
      <c r="AA754" s="1"/>
      <c r="AB754" s="1"/>
      <c r="AC754" s="1"/>
      <c r="AD754" s="1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</row>
    <row r="755" spans="19:54" x14ac:dyDescent="0.25">
      <c r="S755"/>
      <c r="Z755"/>
      <c r="AA755" s="1"/>
      <c r="AB755" s="1"/>
      <c r="AC755" s="1"/>
      <c r="AD755" s="1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</row>
    <row r="756" spans="19:54" x14ac:dyDescent="0.25">
      <c r="S756"/>
      <c r="Z756"/>
      <c r="AA756" s="1"/>
      <c r="AB756" s="1"/>
      <c r="AC756" s="1"/>
      <c r="AD756" s="1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</row>
    <row r="757" spans="19:54" x14ac:dyDescent="0.25">
      <c r="S757"/>
      <c r="Z757"/>
      <c r="AA757" s="1"/>
      <c r="AB757" s="1"/>
      <c r="AC757" s="1"/>
      <c r="AD757" s="1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</row>
    <row r="758" spans="19:54" x14ac:dyDescent="0.25">
      <c r="S758"/>
      <c r="Z758"/>
      <c r="AA758" s="1"/>
      <c r="AB758" s="1"/>
      <c r="AC758" s="1"/>
      <c r="AD758" s="1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</row>
    <row r="759" spans="19:54" x14ac:dyDescent="0.25">
      <c r="S759"/>
      <c r="Z759"/>
      <c r="AA759" s="1"/>
      <c r="AB759" s="1"/>
      <c r="AC759" s="1"/>
      <c r="AD759" s="1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</row>
    <row r="760" spans="19:54" x14ac:dyDescent="0.25">
      <c r="S760"/>
      <c r="Z760"/>
      <c r="AA760" s="1"/>
      <c r="AB760" s="1"/>
      <c r="AC760" s="1"/>
      <c r="AD760" s="1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</row>
    <row r="761" spans="19:54" x14ac:dyDescent="0.25">
      <c r="S761"/>
      <c r="Z761"/>
      <c r="AA761" s="1"/>
      <c r="AB761" s="1"/>
      <c r="AC761" s="1"/>
      <c r="AD761" s="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</row>
    <row r="762" spans="19:54" x14ac:dyDescent="0.25">
      <c r="S762"/>
      <c r="Z762"/>
      <c r="AA762" s="1"/>
      <c r="AB762" s="1"/>
      <c r="AC762" s="1"/>
      <c r="AD762" s="1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</row>
    <row r="763" spans="19:54" x14ac:dyDescent="0.25">
      <c r="S763"/>
      <c r="Z763"/>
      <c r="AA763" s="1"/>
      <c r="AB763" s="1"/>
      <c r="AC763" s="1"/>
      <c r="AD763" s="1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</row>
    <row r="764" spans="19:54" x14ac:dyDescent="0.25">
      <c r="S764"/>
      <c r="Z764"/>
      <c r="AA764" s="1"/>
      <c r="AB764" s="1"/>
      <c r="AC764" s="1"/>
      <c r="AD764" s="1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</row>
    <row r="765" spans="19:54" x14ac:dyDescent="0.25">
      <c r="S765"/>
      <c r="Z765"/>
      <c r="AA765" s="1"/>
      <c r="AB765" s="1"/>
      <c r="AC765" s="1"/>
      <c r="AD765" s="1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</row>
    <row r="766" spans="19:54" x14ac:dyDescent="0.25">
      <c r="S766"/>
      <c r="Z766"/>
      <c r="AA766" s="1"/>
      <c r="AB766" s="1"/>
      <c r="AC766" s="1"/>
      <c r="AD766" s="1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</row>
    <row r="767" spans="19:54" x14ac:dyDescent="0.25">
      <c r="S767"/>
      <c r="Z767"/>
      <c r="AA767" s="1"/>
      <c r="AB767" s="1"/>
      <c r="AC767" s="1"/>
      <c r="AD767" s="1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</row>
    <row r="768" spans="19:54" x14ac:dyDescent="0.25">
      <c r="S768"/>
      <c r="Z768"/>
      <c r="AA768" s="1"/>
      <c r="AB768" s="1"/>
      <c r="AC768" s="1"/>
      <c r="AD768" s="1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</row>
    <row r="769" spans="19:54" x14ac:dyDescent="0.25">
      <c r="S769"/>
      <c r="Z769"/>
      <c r="AA769" s="1"/>
      <c r="AB769" s="1"/>
      <c r="AC769" s="1"/>
      <c r="AD769" s="1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</row>
    <row r="770" spans="19:54" x14ac:dyDescent="0.25">
      <c r="S770"/>
      <c r="Z770"/>
      <c r="AA770" s="1"/>
      <c r="AB770" s="1"/>
      <c r="AC770" s="1"/>
      <c r="AD770" s="1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</row>
    <row r="771" spans="19:54" x14ac:dyDescent="0.25">
      <c r="S771"/>
      <c r="Z771"/>
      <c r="AA771" s="1"/>
      <c r="AB771" s="1"/>
      <c r="AC771" s="1"/>
      <c r="AD771" s="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</row>
    <row r="772" spans="19:54" x14ac:dyDescent="0.25">
      <c r="S772"/>
      <c r="Z772"/>
      <c r="AA772" s="1"/>
      <c r="AB772" s="1"/>
      <c r="AC772" s="1"/>
      <c r="AD772" s="1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</row>
    <row r="773" spans="19:54" x14ac:dyDescent="0.25">
      <c r="S773"/>
      <c r="Z773"/>
      <c r="AA773" s="1"/>
      <c r="AB773" s="1"/>
      <c r="AC773" s="1"/>
      <c r="AD773" s="1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</row>
    <row r="774" spans="19:54" x14ac:dyDescent="0.25">
      <c r="S774"/>
      <c r="Z774"/>
      <c r="AA774" s="1"/>
      <c r="AB774" s="1"/>
      <c r="AC774" s="1"/>
      <c r="AD774" s="1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</row>
    <row r="775" spans="19:54" x14ac:dyDescent="0.25">
      <c r="S775"/>
      <c r="Z775"/>
      <c r="AA775" s="1"/>
      <c r="AB775" s="1"/>
      <c r="AC775" s="1"/>
      <c r="AD775" s="1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</row>
    <row r="776" spans="19:54" x14ac:dyDescent="0.25">
      <c r="S776"/>
      <c r="Z776"/>
      <c r="AA776" s="1"/>
      <c r="AB776" s="1"/>
      <c r="AC776" s="1"/>
      <c r="AD776" s="1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</row>
    <row r="777" spans="19:54" x14ac:dyDescent="0.25">
      <c r="S777"/>
      <c r="Z777"/>
      <c r="AA777" s="1"/>
      <c r="AB777" s="1"/>
      <c r="AC777" s="1"/>
      <c r="AD777" s="1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</row>
    <row r="778" spans="19:54" x14ac:dyDescent="0.25">
      <c r="S778"/>
      <c r="Z778"/>
      <c r="AA778" s="1"/>
      <c r="AB778" s="1"/>
      <c r="AC778" s="1"/>
      <c r="AD778" s="1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</row>
    <row r="779" spans="19:54" x14ac:dyDescent="0.25">
      <c r="S779"/>
      <c r="Z779"/>
      <c r="AA779" s="1"/>
      <c r="AB779" s="1"/>
      <c r="AC779" s="1"/>
      <c r="AD779" s="1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</row>
    <row r="780" spans="19:54" x14ac:dyDescent="0.25">
      <c r="S780"/>
      <c r="Z780"/>
      <c r="AA780" s="1"/>
      <c r="AB780" s="1"/>
      <c r="AC780" s="1"/>
      <c r="AD780" s="1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</row>
    <row r="781" spans="19:54" x14ac:dyDescent="0.25">
      <c r="S781"/>
      <c r="Z781"/>
      <c r="AA781" s="1"/>
      <c r="AB781" s="1"/>
      <c r="AC781" s="1"/>
      <c r="AD781" s="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</row>
    <row r="782" spans="19:54" x14ac:dyDescent="0.25">
      <c r="S782"/>
      <c r="Z782"/>
      <c r="AA782" s="1"/>
      <c r="AB782" s="1"/>
      <c r="AC782" s="1"/>
      <c r="AD782" s="1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</row>
    <row r="783" spans="19:54" x14ac:dyDescent="0.25">
      <c r="S783"/>
      <c r="Z783"/>
      <c r="AA783" s="1"/>
      <c r="AB783" s="1"/>
      <c r="AC783" s="1"/>
      <c r="AD783" s="1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</row>
    <row r="784" spans="19:54" x14ac:dyDescent="0.25">
      <c r="S784"/>
      <c r="Z784"/>
      <c r="AA784" s="1"/>
      <c r="AB784" s="1"/>
      <c r="AC784" s="1"/>
      <c r="AD784" s="1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</row>
    <row r="785" spans="19:54" x14ac:dyDescent="0.25">
      <c r="S785"/>
      <c r="Z785"/>
      <c r="AA785" s="1"/>
      <c r="AB785" s="1"/>
      <c r="AC785" s="1"/>
      <c r="AD785" s="1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</row>
    <row r="786" spans="19:54" x14ac:dyDescent="0.25">
      <c r="S786"/>
      <c r="Z786"/>
      <c r="AA786" s="1"/>
      <c r="AB786" s="1"/>
      <c r="AC786" s="1"/>
      <c r="AD786" s="1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</row>
    <row r="787" spans="19:54" x14ac:dyDescent="0.25">
      <c r="S787"/>
      <c r="Z787"/>
      <c r="AA787" s="1"/>
      <c r="AB787" s="1"/>
      <c r="AC787" s="1"/>
      <c r="AD787" s="1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</row>
    <row r="788" spans="19:54" x14ac:dyDescent="0.25">
      <c r="S788"/>
      <c r="Z788"/>
      <c r="AA788" s="1"/>
      <c r="AB788" s="1"/>
      <c r="AC788" s="1"/>
      <c r="AD788" s="1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</row>
    <row r="789" spans="19:54" x14ac:dyDescent="0.25">
      <c r="S789"/>
      <c r="Z789"/>
      <c r="AA789" s="1"/>
      <c r="AB789" s="1"/>
      <c r="AC789" s="1"/>
      <c r="AD789" s="1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</row>
    <row r="790" spans="19:54" x14ac:dyDescent="0.25">
      <c r="S790"/>
      <c r="Z790"/>
      <c r="AA790" s="1"/>
      <c r="AB790" s="1"/>
      <c r="AC790" s="1"/>
      <c r="AD790" s="1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</row>
    <row r="791" spans="19:54" x14ac:dyDescent="0.25">
      <c r="S791"/>
      <c r="Z791"/>
      <c r="AA791" s="1"/>
      <c r="AB791" s="1"/>
      <c r="AC791" s="1"/>
      <c r="AD791" s="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</row>
    <row r="792" spans="19:54" x14ac:dyDescent="0.25">
      <c r="S792"/>
      <c r="Z792"/>
      <c r="AA792" s="1"/>
      <c r="AB792" s="1"/>
      <c r="AC792" s="1"/>
      <c r="AD792" s="1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</row>
    <row r="793" spans="19:54" x14ac:dyDescent="0.25">
      <c r="S793"/>
      <c r="Z793"/>
      <c r="AA793" s="1"/>
      <c r="AB793" s="1"/>
      <c r="AC793" s="1"/>
      <c r="AD793" s="1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</row>
    <row r="794" spans="19:54" x14ac:dyDescent="0.25">
      <c r="S794"/>
      <c r="Z794"/>
      <c r="AA794" s="1"/>
      <c r="AB794" s="1"/>
      <c r="AC794" s="1"/>
      <c r="AD794" s="1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</row>
    <row r="795" spans="19:54" x14ac:dyDescent="0.25">
      <c r="S795"/>
      <c r="Z795"/>
      <c r="AA795" s="1"/>
      <c r="AB795" s="1"/>
      <c r="AC795" s="1"/>
      <c r="AD795" s="1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</row>
    <row r="796" spans="19:54" x14ac:dyDescent="0.25">
      <c r="S796"/>
      <c r="Z796"/>
      <c r="AA796" s="1"/>
      <c r="AB796" s="1"/>
      <c r="AC796" s="1"/>
      <c r="AD796" s="1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</row>
    <row r="797" spans="19:54" x14ac:dyDescent="0.25">
      <c r="S797"/>
      <c r="Z797"/>
      <c r="AA797" s="1"/>
      <c r="AB797" s="1"/>
      <c r="AC797" s="1"/>
      <c r="AD797" s="1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</row>
    <row r="798" spans="19:54" x14ac:dyDescent="0.25">
      <c r="S798"/>
      <c r="Z798"/>
      <c r="AA798" s="1"/>
      <c r="AB798" s="1"/>
      <c r="AC798" s="1"/>
      <c r="AD798" s="1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</row>
    <row r="799" spans="19:54" x14ac:dyDescent="0.25">
      <c r="S799"/>
      <c r="Z799"/>
      <c r="AA799" s="1"/>
      <c r="AB799" s="1"/>
      <c r="AC799" s="1"/>
      <c r="AD799" s="1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</row>
    <row r="800" spans="19:54" x14ac:dyDescent="0.25">
      <c r="S800"/>
      <c r="Z800"/>
      <c r="AA800" s="1"/>
      <c r="AB800" s="1"/>
      <c r="AC800" s="1"/>
      <c r="AD800" s="1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</row>
    <row r="801" spans="19:54" x14ac:dyDescent="0.25">
      <c r="S801"/>
      <c r="Z801"/>
      <c r="AA801" s="1"/>
      <c r="AB801" s="1"/>
      <c r="AC801" s="1"/>
      <c r="AD801" s="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</row>
    <row r="802" spans="19:54" x14ac:dyDescent="0.25">
      <c r="S802"/>
      <c r="Z802"/>
      <c r="AA802" s="1"/>
      <c r="AB802" s="1"/>
      <c r="AC802" s="1"/>
      <c r="AD802" s="1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</row>
    <row r="803" spans="19:54" x14ac:dyDescent="0.25">
      <c r="S803"/>
      <c r="Z803"/>
      <c r="AA803" s="1"/>
      <c r="AB803" s="1"/>
      <c r="AC803" s="1"/>
      <c r="AD803" s="1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</row>
    <row r="804" spans="19:54" x14ac:dyDescent="0.25">
      <c r="S804"/>
      <c r="Z804"/>
      <c r="AA804" s="1"/>
      <c r="AB804" s="1"/>
      <c r="AC804" s="1"/>
      <c r="AD804" s="1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</row>
    <row r="805" spans="19:54" x14ac:dyDescent="0.25">
      <c r="S805"/>
      <c r="Z805"/>
      <c r="AA805" s="1"/>
      <c r="AB805" s="1"/>
      <c r="AC805" s="1"/>
      <c r="AD805" s="1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</row>
    <row r="806" spans="19:54" x14ac:dyDescent="0.25">
      <c r="S806"/>
      <c r="Z806"/>
      <c r="AA806" s="1"/>
      <c r="AB806" s="1"/>
      <c r="AC806" s="1"/>
      <c r="AD806" s="1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</row>
    <row r="807" spans="19:54" x14ac:dyDescent="0.25">
      <c r="S807"/>
      <c r="Z807"/>
      <c r="AA807" s="1"/>
      <c r="AB807" s="1"/>
      <c r="AC807" s="1"/>
      <c r="AD807" s="1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</row>
    <row r="808" spans="19:54" x14ac:dyDescent="0.25">
      <c r="S808"/>
      <c r="Z808"/>
      <c r="AA808" s="1"/>
      <c r="AB808" s="1"/>
      <c r="AC808" s="1"/>
      <c r="AD808" s="1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</row>
    <row r="809" spans="19:54" x14ac:dyDescent="0.25">
      <c r="S809"/>
      <c r="Z809"/>
      <c r="AA809" s="1"/>
      <c r="AB809" s="1"/>
      <c r="AC809" s="1"/>
      <c r="AD809" s="1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</row>
    <row r="810" spans="19:54" x14ac:dyDescent="0.25">
      <c r="S810"/>
      <c r="Z810"/>
      <c r="AA810" s="1"/>
      <c r="AB810" s="1"/>
      <c r="AC810" s="1"/>
      <c r="AD810" s="1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</row>
    <row r="811" spans="19:54" x14ac:dyDescent="0.25">
      <c r="S811"/>
      <c r="Z811"/>
      <c r="AA811" s="1"/>
      <c r="AB811" s="1"/>
      <c r="AC811" s="1"/>
      <c r="AD811" s="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</row>
    <row r="812" spans="19:54" x14ac:dyDescent="0.25">
      <c r="S812"/>
      <c r="Z812"/>
      <c r="AA812" s="1"/>
      <c r="AB812" s="1"/>
      <c r="AC812" s="1"/>
      <c r="AD812" s="1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</row>
    <row r="813" spans="19:54" x14ac:dyDescent="0.25">
      <c r="S813"/>
      <c r="Z813"/>
      <c r="AA813" s="1"/>
      <c r="AB813" s="1"/>
      <c r="AC813" s="1"/>
      <c r="AD813" s="1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</row>
    <row r="814" spans="19:54" x14ac:dyDescent="0.25">
      <c r="S814"/>
      <c r="Z814"/>
      <c r="AA814" s="1"/>
      <c r="AB814" s="1"/>
      <c r="AC814" s="1"/>
      <c r="AD814" s="1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</row>
    <row r="815" spans="19:54" x14ac:dyDescent="0.25">
      <c r="S815"/>
      <c r="Z815"/>
      <c r="AA815" s="1"/>
      <c r="AB815" s="1"/>
      <c r="AC815" s="1"/>
      <c r="AD815" s="1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</row>
    <row r="816" spans="19:54" x14ac:dyDescent="0.25">
      <c r="S816"/>
      <c r="Z816"/>
      <c r="AA816" s="1"/>
      <c r="AB816" s="1"/>
      <c r="AC816" s="1"/>
      <c r="AD816" s="1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</row>
    <row r="817" spans="19:54" x14ac:dyDescent="0.25">
      <c r="S817"/>
      <c r="Z817"/>
      <c r="AA817" s="1"/>
      <c r="AB817" s="1"/>
      <c r="AC817" s="1"/>
      <c r="AD817" s="1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</row>
    <row r="818" spans="19:54" x14ac:dyDescent="0.25">
      <c r="S818"/>
      <c r="Z818"/>
      <c r="AA818" s="1"/>
      <c r="AB818" s="1"/>
      <c r="AC818" s="1"/>
      <c r="AD818" s="1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</row>
    <row r="819" spans="19:54" x14ac:dyDescent="0.25">
      <c r="S819"/>
      <c r="Z819"/>
      <c r="AA819" s="1"/>
      <c r="AB819" s="1"/>
      <c r="AC819" s="1"/>
      <c r="AD819" s="1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</row>
    <row r="820" spans="19:54" x14ac:dyDescent="0.25">
      <c r="S820"/>
      <c r="Z820"/>
      <c r="AA820" s="1"/>
      <c r="AB820" s="1"/>
      <c r="AC820" s="1"/>
      <c r="AD820" s="1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</row>
  </sheetData>
  <mergeCells count="32">
    <mergeCell ref="O13:R16"/>
    <mergeCell ref="AA10:AA13"/>
    <mergeCell ref="T3:Y4"/>
    <mergeCell ref="AB4:AE5"/>
    <mergeCell ref="AB3:AE3"/>
    <mergeCell ref="V12:V15"/>
    <mergeCell ref="W12:W15"/>
    <mergeCell ref="X12:X15"/>
    <mergeCell ref="B4:H4"/>
    <mergeCell ref="K13:N16"/>
    <mergeCell ref="A5:A6"/>
    <mergeCell ref="B7:H8"/>
    <mergeCell ref="I5:J5"/>
    <mergeCell ref="I7:J7"/>
    <mergeCell ref="I8:J8"/>
    <mergeCell ref="A7:A8"/>
    <mergeCell ref="B5:H6"/>
    <mergeCell ref="Y12:Y15"/>
    <mergeCell ref="T12:U15"/>
    <mergeCell ref="B1:I1"/>
    <mergeCell ref="C15:F15"/>
    <mergeCell ref="C13:F13"/>
    <mergeCell ref="G15:J15"/>
    <mergeCell ref="B2:N2"/>
    <mergeCell ref="G13:J13"/>
    <mergeCell ref="G14:J14"/>
    <mergeCell ref="I9:J9"/>
    <mergeCell ref="I12:J12"/>
    <mergeCell ref="C14:F14"/>
    <mergeCell ref="I3:N3"/>
    <mergeCell ref="I4:J4"/>
    <mergeCell ref="B3:H3"/>
  </mergeCells>
  <pageMargins left="0.7" right="0.7" top="0.75" bottom="0.75" header="0.3" footer="0.3"/>
  <pageSetup orientation="portrait" horizontalDpi="0" verticalDpi="0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Sheet1!$A$1:$A$14</xm:f>
          </x14:formula1>
          <xm:sqref>C17:J17</xm:sqref>
        </x14:dataValidation>
        <x14:dataValidation type="list" allowBlank="1" showInputMessage="1" showErrorMessage="1">
          <x14:formula1>
            <xm:f>Sheet1!$C$2:$C$4</xm:f>
          </x14:formula1>
          <xm:sqref>AC10:AC13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849"/>
  <sheetViews>
    <sheetView workbookViewId="0">
      <pane xSplit="1" ySplit="18" topLeftCell="B19" activePane="bottomRight" state="frozen"/>
      <selection pane="topRight" activeCell="B1" sqref="B1"/>
      <selection pane="bottomLeft" activeCell="A23" sqref="A23"/>
      <selection pane="bottomRight" activeCell="H11" sqref="H11"/>
    </sheetView>
  </sheetViews>
  <sheetFormatPr baseColWidth="10" defaultRowHeight="15" x14ac:dyDescent="0.25"/>
  <cols>
    <col min="1" max="1" width="11.33203125" customWidth="1"/>
    <col min="2" max="2" width="15.6640625" customWidth="1"/>
    <col min="3" max="6" width="11" customWidth="1"/>
    <col min="7" max="7" width="15.6640625" customWidth="1"/>
    <col min="8" max="11" width="12.5" customWidth="1"/>
    <col min="12" max="14" width="10.83203125" customWidth="1"/>
    <col min="15" max="15" width="11.1640625" bestFit="1" customWidth="1"/>
    <col min="16" max="16" width="11" bestFit="1" customWidth="1"/>
    <col min="17" max="18" width="11.6640625" customWidth="1"/>
    <col min="19" max="19" width="11" bestFit="1" customWidth="1"/>
    <col min="20" max="20" width="3.83203125" style="1" customWidth="1"/>
    <col min="21" max="21" width="14.83203125" customWidth="1"/>
    <col min="22" max="22" width="7.33203125" customWidth="1"/>
    <col min="23" max="30" width="10.83203125" customWidth="1"/>
    <col min="31" max="31" width="3.6640625" style="1" customWidth="1"/>
    <col min="32" max="32" width="14.5" customWidth="1"/>
    <col min="33" max="33" width="13.6640625" customWidth="1"/>
    <col min="34" max="34" width="18.83203125" customWidth="1"/>
    <col min="35" max="35" width="12.5" customWidth="1"/>
    <col min="36" max="59" width="10.83203125" style="1"/>
  </cols>
  <sheetData>
    <row r="1" spans="1:119" s="1" customFormat="1" ht="16" customHeight="1" x14ac:dyDescent="0.25">
      <c r="A1" s="69"/>
      <c r="B1" s="148" t="s">
        <v>195</v>
      </c>
      <c r="C1" s="148"/>
      <c r="D1" s="148"/>
      <c r="E1" s="148"/>
      <c r="F1" s="148"/>
      <c r="G1" s="148"/>
      <c r="H1" s="148"/>
      <c r="I1" s="148"/>
    </row>
    <row r="2" spans="1:119" ht="18" thickBot="1" x14ac:dyDescent="0.3">
      <c r="A2" s="9" t="s">
        <v>36</v>
      </c>
      <c r="B2" s="9" t="s">
        <v>12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U2" s="126" t="s">
        <v>37</v>
      </c>
      <c r="V2" s="127" t="s">
        <v>81</v>
      </c>
      <c r="W2" s="127"/>
      <c r="X2" s="127"/>
      <c r="Y2" s="127"/>
      <c r="Z2" s="127"/>
      <c r="AA2" s="127"/>
      <c r="AB2" s="127"/>
      <c r="AC2" s="127"/>
      <c r="AD2" s="128"/>
      <c r="AF2" s="8" t="s">
        <v>26</v>
      </c>
      <c r="AG2" s="8"/>
      <c r="AH2" s="8"/>
      <c r="AI2" s="8"/>
      <c r="AJ2" s="8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</row>
    <row r="3" spans="1:119" s="17" customFormat="1" ht="17" x14ac:dyDescent="0.25">
      <c r="A3" s="140"/>
      <c r="B3" s="140"/>
      <c r="C3" s="140"/>
      <c r="D3" s="140"/>
      <c r="E3" s="140"/>
      <c r="F3" s="140"/>
      <c r="G3" s="140"/>
      <c r="H3" s="140"/>
      <c r="I3" s="141"/>
      <c r="J3" s="199"/>
      <c r="K3" s="199"/>
      <c r="L3" s="196" t="s">
        <v>174</v>
      </c>
      <c r="M3" s="197"/>
      <c r="N3" s="197"/>
      <c r="O3" s="198"/>
      <c r="P3" s="196" t="s">
        <v>175</v>
      </c>
      <c r="Q3" s="197"/>
      <c r="R3" s="197"/>
      <c r="S3" s="198"/>
      <c r="U3" s="286" t="s">
        <v>33</v>
      </c>
      <c r="V3" s="286"/>
      <c r="W3" s="286"/>
      <c r="X3" s="286"/>
      <c r="Y3" s="286"/>
      <c r="Z3" s="286"/>
      <c r="AA3" s="286"/>
      <c r="AB3" s="286"/>
      <c r="AC3" s="286"/>
      <c r="AD3" s="286"/>
      <c r="AF3" s="142"/>
      <c r="AG3" s="142"/>
      <c r="AH3" s="142"/>
      <c r="AI3" s="142"/>
      <c r="AJ3" s="1"/>
      <c r="AK3" s="1"/>
      <c r="AL3" s="1"/>
    </row>
    <row r="4" spans="1:119" s="1" customFormat="1" ht="16" x14ac:dyDescent="0.25">
      <c r="A4" s="294" t="s">
        <v>30</v>
      </c>
      <c r="B4" s="295" t="s">
        <v>173</v>
      </c>
      <c r="C4" s="295"/>
      <c r="D4" s="295"/>
      <c r="E4" s="295"/>
      <c r="F4" s="295"/>
      <c r="G4" s="295"/>
      <c r="H4" s="296"/>
      <c r="I4" s="2"/>
      <c r="J4" s="200"/>
      <c r="K4" s="200"/>
      <c r="L4" s="136" t="str">
        <f>L17</f>
        <v>Firewood</v>
      </c>
      <c r="M4" s="136" t="str">
        <f>M17</f>
        <v xml:space="preserve">Dung Cake </v>
      </c>
      <c r="N4" s="136" t="str">
        <f>N17</f>
        <v>Coal</v>
      </c>
      <c r="O4" s="136" t="str">
        <f>O17</f>
        <v>LPG</v>
      </c>
      <c r="P4" s="135" t="str">
        <f>P17</f>
        <v>Firewood</v>
      </c>
      <c r="Q4" s="135" t="str">
        <f t="shared" ref="Q4:S4" si="0">Q17</f>
        <v xml:space="preserve">Dung Cake </v>
      </c>
      <c r="R4" s="135" t="str">
        <f t="shared" si="0"/>
        <v>Coal</v>
      </c>
      <c r="S4" s="135" t="str">
        <f t="shared" si="0"/>
        <v>LPG</v>
      </c>
      <c r="U4" s="90"/>
      <c r="V4" s="91"/>
      <c r="W4" s="184" t="s">
        <v>82</v>
      </c>
      <c r="X4" s="185"/>
      <c r="Y4" s="185"/>
      <c r="Z4" s="186"/>
      <c r="AA4" s="184" t="s">
        <v>83</v>
      </c>
      <c r="AB4" s="185"/>
      <c r="AC4" s="185"/>
      <c r="AD4" s="186"/>
      <c r="AF4" s="280" t="s">
        <v>190</v>
      </c>
      <c r="AG4" s="278" t="s">
        <v>193</v>
      </c>
      <c r="AH4" s="278"/>
      <c r="AI4" s="278"/>
      <c r="AJ4" s="282"/>
    </row>
    <row r="5" spans="1:119" ht="16" customHeight="1" x14ac:dyDescent="0.25">
      <c r="A5" s="297" t="s">
        <v>31</v>
      </c>
      <c r="B5" s="39" t="s">
        <v>54</v>
      </c>
      <c r="C5" s="39"/>
      <c r="D5" s="39"/>
      <c r="E5" s="39"/>
      <c r="F5" s="39"/>
      <c r="G5" s="39"/>
      <c r="H5" s="298"/>
      <c r="I5" s="72"/>
      <c r="J5" s="202" t="s">
        <v>0</v>
      </c>
      <c r="K5" s="202"/>
      <c r="L5" s="134">
        <f>IFERROR(AVERAGE(PKPT5[BF1]),"")</f>
        <v>1.1666666666666667</v>
      </c>
      <c r="M5" s="134">
        <f>IFERROR(AVERAGE(PKPT5[BF2]),"")</f>
        <v>0</v>
      </c>
      <c r="N5" s="134">
        <f>IFERROR(AVERAGE(PKPT5[BF3]),"")</f>
        <v>1.1615</v>
      </c>
      <c r="O5" s="134">
        <f>IFERROR(AVERAGE(PKPT5[BF4]),"")</f>
        <v>0.29333333333333339</v>
      </c>
      <c r="P5" s="134">
        <f>IFERROR(AVERAGE(PKPT5[PF1]),"")</f>
        <v>0.52499999999999991</v>
      </c>
      <c r="Q5" s="134">
        <f>IFERROR(AVERAGE(PKPT5[PF2]),"")</f>
        <v>0.17278409090909072</v>
      </c>
      <c r="R5" s="134">
        <f>IFERROR(AVERAGE(PKPT5[PF3]),"")</f>
        <v>0.26874999999999999</v>
      </c>
      <c r="S5" s="134">
        <f>IFERROR(AVERAGE(PKPT5[PF4]),"")</f>
        <v>0.14285714285714285</v>
      </c>
      <c r="U5" s="287"/>
      <c r="V5" s="288"/>
      <c r="W5" s="123" t="str">
        <f t="shared" ref="W5:AD5" si="1">L17</f>
        <v>Firewood</v>
      </c>
      <c r="X5" s="123" t="str">
        <f t="shared" si="1"/>
        <v xml:space="preserve">Dung Cake </v>
      </c>
      <c r="Y5" s="123" t="str">
        <f t="shared" si="1"/>
        <v>Coal</v>
      </c>
      <c r="Z5" s="123" t="str">
        <f t="shared" si="1"/>
        <v>LPG</v>
      </c>
      <c r="AA5" s="95" t="str">
        <f t="shared" si="1"/>
        <v>Firewood</v>
      </c>
      <c r="AB5" s="95" t="str">
        <f t="shared" si="1"/>
        <v xml:space="preserve">Dung Cake </v>
      </c>
      <c r="AC5" s="95" t="str">
        <f t="shared" si="1"/>
        <v>Coal</v>
      </c>
      <c r="AD5" s="95" t="str">
        <f t="shared" si="1"/>
        <v>LPG</v>
      </c>
      <c r="AF5" s="281"/>
      <c r="AG5" s="279"/>
      <c r="AH5" s="279"/>
      <c r="AI5" s="279"/>
      <c r="AJ5" s="284"/>
    </row>
    <row r="6" spans="1:119" ht="16" customHeight="1" x14ac:dyDescent="0.25">
      <c r="A6" s="299" t="s">
        <v>32</v>
      </c>
      <c r="B6" s="201" t="s">
        <v>55</v>
      </c>
      <c r="C6" s="201"/>
      <c r="D6" s="201"/>
      <c r="E6" s="201"/>
      <c r="F6" s="201"/>
      <c r="G6" s="201"/>
      <c r="H6" s="300"/>
      <c r="I6" s="2"/>
      <c r="J6" s="73" t="s">
        <v>9</v>
      </c>
      <c r="K6" s="73"/>
      <c r="L6" s="74">
        <f>IFERROR(STDEV(PKPT5[BF1]),"")</f>
        <v>0.1861898672502528</v>
      </c>
      <c r="M6" s="74">
        <f>IFERROR(STDEV(PKPT5[BF2]),"")</f>
        <v>0</v>
      </c>
      <c r="N6" s="74">
        <f>IFERROR(STDEV(PKPT5[BF3]),"")</f>
        <v>0.6997822005489478</v>
      </c>
      <c r="O6" s="74">
        <f>IFERROR(STDEV(PKPT5[BF4]),"")</f>
        <v>5.0332229568471651E-2</v>
      </c>
      <c r="P6" s="74">
        <f>IFERROR(STDEV(PKPT5[PF1]),"")</f>
        <v>0.17078251276599365</v>
      </c>
      <c r="Q6" s="74">
        <f>IFERROR(STDEV(PKPT5[PF2]),"")</f>
        <v>0.18991276638931698</v>
      </c>
      <c r="R6" s="74">
        <f>IFERROR(STDEV(PKPT5[PF3]),"")</f>
        <v>0.24155076939134015</v>
      </c>
      <c r="S6" s="74">
        <f>IFERROR(STDEV(PKPT5[PF4]),"")</f>
        <v>0.37796447300922725</v>
      </c>
      <c r="U6" s="89" t="s">
        <v>11</v>
      </c>
      <c r="V6" s="7"/>
      <c r="W6" s="125">
        <f>IF(L5=0,0,AVERAGEIF(PKPT5[BFO1],"&lt;&gt;"))</f>
        <v>1.24</v>
      </c>
      <c r="X6" s="125">
        <f>IF(M5=0,0,AVERAGEIF(PKPT5[BFO2],"&lt;&gt;"))</f>
        <v>0</v>
      </c>
      <c r="Y6" s="125">
        <f>IF(N5=0,0,AVERAGEIF(PKPT5[BFO3],"&lt;&gt;"))</f>
        <v>1.2226315789473685</v>
      </c>
      <c r="Z6" s="125">
        <f>IF(O5=0,0,AVERAGEIF(PKPT5[BFO4],"&lt;&gt;"))</f>
        <v>0.29333333333333339</v>
      </c>
      <c r="AA6" s="122">
        <f>IF(P5=0,0,AVERAGEIF(PKPT5[PFO1],"&lt;&gt;"))</f>
        <v>0.52499999999999991</v>
      </c>
      <c r="AB6" s="122">
        <f>IF(Q5=0,0,AVERAGEIF(PKPT5[PFO2],"&lt;&gt;"))</f>
        <v>0.10000000000000003</v>
      </c>
      <c r="AC6" s="122">
        <f>IF(R5=0,0,AVERAGEIF(PKPT5[PFO3],"&lt;&gt;"))</f>
        <v>0.45263157894736838</v>
      </c>
      <c r="AD6" s="122" t="e">
        <f>IF(S5=0,0,AVERAGEIF(PKPT5[PFO4],"&lt;&gt;"))</f>
        <v>#DIV/0!</v>
      </c>
      <c r="AF6" s="285" t="s">
        <v>191</v>
      </c>
      <c r="AG6" s="277" t="s">
        <v>35</v>
      </c>
      <c r="AH6" s="277"/>
      <c r="AI6" s="277"/>
      <c r="AJ6" s="283"/>
    </row>
    <row r="7" spans="1:119" ht="16" x14ac:dyDescent="0.25">
      <c r="A7" s="299"/>
      <c r="B7" s="201"/>
      <c r="C7" s="201"/>
      <c r="D7" s="201"/>
      <c r="E7" s="201"/>
      <c r="F7" s="201"/>
      <c r="G7" s="201"/>
      <c r="H7" s="300"/>
      <c r="I7" s="2"/>
      <c r="J7" s="202" t="s">
        <v>6</v>
      </c>
      <c r="K7" s="202"/>
      <c r="L7" s="74">
        <f t="shared" ref="L7:S7" si="2">IFERROR((L6/L5),"")</f>
        <v>0.15959131478593097</v>
      </c>
      <c r="M7" s="74" t="str">
        <f t="shared" si="2"/>
        <v/>
      </c>
      <c r="N7" s="74">
        <f t="shared" si="2"/>
        <v>0.60248144687812988</v>
      </c>
      <c r="O7" s="74">
        <f t="shared" si="2"/>
        <v>0.17158714625615332</v>
      </c>
      <c r="P7" s="74">
        <f t="shared" si="2"/>
        <v>0.32530002431617844</v>
      </c>
      <c r="Q7" s="74">
        <f t="shared" si="2"/>
        <v>1.0991334062650386</v>
      </c>
      <c r="R7" s="74">
        <f t="shared" si="2"/>
        <v>0.89879356052591686</v>
      </c>
      <c r="S7" s="74">
        <f t="shared" si="2"/>
        <v>2.6457513110645907</v>
      </c>
      <c r="U7" s="89" t="s">
        <v>25</v>
      </c>
      <c r="V7" s="7"/>
      <c r="W7" s="125">
        <f>IFERROR((COUNTIF(PKPT5[BFO1],"&lt;&gt;"))-((COUNTIF(PKPT5[BFO1],"*"))),"")</f>
        <v>5</v>
      </c>
      <c r="X7" s="125">
        <f>IFERROR((COUNTIF(PKPT5[BFO2],"&lt;&gt;"))-((COUNTIF(PKPT5[BFO2],"*"))),"")</f>
        <v>0</v>
      </c>
      <c r="Y7" s="125">
        <f>IFERROR((COUNTIF(PKPT5[BFO3],"&lt;&gt;"))-((COUNTIF(PKPT5[BFO3],"*"))),"")</f>
        <v>38</v>
      </c>
      <c r="Z7" s="125">
        <f>IFERROR((COUNTIF(PKPT5[BFO4],"&lt;&gt;"))-((COUNTIF(PKPT5[BFO4],"*"))),"")</f>
        <v>3</v>
      </c>
      <c r="AA7" s="122">
        <f>IFERROR((COUNTIF(PKPT5[PFO1],"&lt;&gt;"))-((COUNTIF(PKPT5[PFO1],"*"))),"")</f>
        <v>4</v>
      </c>
      <c r="AB7" s="96">
        <f>IFERROR((COUNTIF(PKPT5[PFO2],"&lt;&gt;"))-((COUNTIF(PKPT5[PFO2],"*"))),"")</f>
        <v>23</v>
      </c>
      <c r="AC7" s="96">
        <f>IFERROR((COUNTIF(PKPT5[PFO3],"&lt;&gt;"))-((COUNTIF(PKPT5[PFO3],"*"))),"")</f>
        <v>19</v>
      </c>
      <c r="AD7" s="96">
        <f>IFERROR((COUNTIF(PKPT5[PFO4],"&lt;&gt;"))-((COUNTIF(PKPT5[PFO4],"*"))),"")</f>
        <v>0</v>
      </c>
      <c r="AF7" s="281"/>
      <c r="AG7" s="279"/>
      <c r="AH7" s="279"/>
      <c r="AI7" s="279"/>
      <c r="AJ7" s="284"/>
    </row>
    <row r="8" spans="1:119" ht="16" x14ac:dyDescent="0.25">
      <c r="A8" s="297" t="s">
        <v>40</v>
      </c>
      <c r="B8" s="63" t="s">
        <v>56</v>
      </c>
      <c r="C8" s="64"/>
      <c r="D8" s="64"/>
      <c r="E8" s="64"/>
      <c r="F8" s="65"/>
      <c r="G8" s="65"/>
      <c r="H8" s="301"/>
      <c r="I8" s="2"/>
      <c r="J8" s="73" t="s">
        <v>1</v>
      </c>
      <c r="K8" s="73"/>
      <c r="L8" s="74">
        <f>IFERROR(QUARTILE(PKPT5[BF1],3),"")</f>
        <v>1.2749999999999999</v>
      </c>
      <c r="M8" s="74">
        <f>IFERROR(QUARTILE(PKPT5[BF2],3),"")</f>
        <v>0</v>
      </c>
      <c r="N8" s="74">
        <f>IFERROR(QUARTILE(PKPT5[BF3],3),"")</f>
        <v>1.7450000000000001</v>
      </c>
      <c r="O8" s="74">
        <f>IFERROR(QUARTILE(PKPT5[BF4],3),"")</f>
        <v>0.32</v>
      </c>
      <c r="P8" s="74">
        <f>IFERROR(QUARTILE(PKPT5[PF1],3),"")</f>
        <v>0.625</v>
      </c>
      <c r="Q8" s="74">
        <f>IFERROR(QUARTILE(PKPT5[PF2],3),"")</f>
        <v>0.125</v>
      </c>
      <c r="R8" s="74">
        <f>IFERROR(QUARTILE(PKPT5[PF3],3),"")</f>
        <v>0.5</v>
      </c>
      <c r="S8" s="74">
        <f>IFERROR(QUARTILE(PKPT5[PF4],3),"")</f>
        <v>0</v>
      </c>
      <c r="U8" s="92" t="s">
        <v>9</v>
      </c>
      <c r="V8" s="12"/>
      <c r="W8" s="125">
        <f>IFERROR(STDEV(PKPT5[BFO1]),"")</f>
        <v>5.4772255750516662E-2</v>
      </c>
      <c r="X8" s="125" t="str">
        <f>IFERROR(STDEV(PKPT5[BFO2]),"")</f>
        <v/>
      </c>
      <c r="Y8" s="125">
        <f>IFERROR(STDEV(PKPT5[BFO3]),"")</f>
        <v>0.66287532646439395</v>
      </c>
      <c r="Z8" s="125">
        <f>IFERROR(STDEV(PKPT5[BFO4]),"")</f>
        <v>5.0332229568471651E-2</v>
      </c>
      <c r="AA8" s="293">
        <f>IFERROR(STDEV(PKPT5[PFO1]),"")</f>
        <v>0.17078251276599365</v>
      </c>
      <c r="AB8" s="96">
        <f>IFERROR(STDEV(PKPT5[PFO2]),"")</f>
        <v>2.8379374303086072E-17</v>
      </c>
      <c r="AC8" s="96">
        <f>IFERROR(STDEV(PKPT5[PFO3]),"")</f>
        <v>0.11239029738980341</v>
      </c>
      <c r="AD8" s="96" t="str">
        <f>IFERROR(STDEV(PKPT5[PFO4]),"")</f>
        <v/>
      </c>
      <c r="AF8" s="269"/>
      <c r="AG8" s="269"/>
      <c r="AH8" s="269"/>
      <c r="AI8" s="1"/>
    </row>
    <row r="9" spans="1:119" ht="17" x14ac:dyDescent="0.25">
      <c r="A9" s="302" t="s">
        <v>57</v>
      </c>
      <c r="B9" s="203" t="s">
        <v>58</v>
      </c>
      <c r="C9" s="203"/>
      <c r="D9" s="203"/>
      <c r="E9" s="203"/>
      <c r="F9" s="203"/>
      <c r="G9" s="203"/>
      <c r="H9" s="303"/>
      <c r="I9" s="2"/>
      <c r="J9" s="73" t="s">
        <v>2</v>
      </c>
      <c r="K9" s="73"/>
      <c r="L9" s="74">
        <f>IFERROR(QUARTILE(PKPT5[BF1],1),"")</f>
        <v>1.2</v>
      </c>
      <c r="M9" s="74">
        <f>IFERROR(QUARTILE(PKPT5[BF2],1),"")</f>
        <v>0</v>
      </c>
      <c r="N9" s="74">
        <f>IFERROR(QUARTILE(PKPT5[BF3],1),"")</f>
        <v>0.57499999999999996</v>
      </c>
      <c r="O9" s="74">
        <f>IFERROR(QUARTILE(PKPT5[BF4],1),"")</f>
        <v>0.27</v>
      </c>
      <c r="P9" s="74">
        <f>IFERROR(QUARTILE(PKPT5[PF1],1),"")</f>
        <v>0.45</v>
      </c>
      <c r="Q9" s="74">
        <f>IFERROR(QUARTILE(PKPT5[PF2],1),"")</f>
        <v>0.1</v>
      </c>
      <c r="R9" s="74">
        <f>IFERROR(QUARTILE(PKPT5[PF3],1),"")</f>
        <v>0</v>
      </c>
      <c r="S9" s="74">
        <f>IFERROR(QUARTILE(PKPT5[PF4],1),"")</f>
        <v>0</v>
      </c>
      <c r="U9" s="93"/>
      <c r="V9" s="94"/>
      <c r="W9" s="124"/>
      <c r="X9" s="124"/>
      <c r="Y9" s="124"/>
      <c r="Z9" s="124"/>
      <c r="AA9" s="129" t="s">
        <v>194</v>
      </c>
      <c r="AB9" s="129"/>
      <c r="AC9" s="129"/>
      <c r="AD9" s="130"/>
      <c r="AF9" s="132"/>
      <c r="AG9" s="270"/>
      <c r="AH9" s="132"/>
      <c r="AI9" s="1"/>
      <c r="AJ9" s="1" t="s">
        <v>170</v>
      </c>
    </row>
    <row r="10" spans="1:119" ht="17" thickBot="1" x14ac:dyDescent="0.3">
      <c r="A10" s="304"/>
      <c r="B10" s="305"/>
      <c r="C10" s="305"/>
      <c r="D10" s="305"/>
      <c r="E10" s="305"/>
      <c r="F10" s="305"/>
      <c r="G10" s="305"/>
      <c r="H10" s="306"/>
      <c r="I10" s="2"/>
      <c r="J10" s="73" t="s">
        <v>3</v>
      </c>
      <c r="K10" s="73"/>
      <c r="L10" s="74">
        <f t="shared" ref="L10:S10" si="3">IFERROR((L8-L9),"")</f>
        <v>7.4999999999999956E-2</v>
      </c>
      <c r="M10" s="74">
        <f t="shared" si="3"/>
        <v>0</v>
      </c>
      <c r="N10" s="74">
        <f t="shared" si="3"/>
        <v>1.1700000000000002</v>
      </c>
      <c r="O10" s="74">
        <f t="shared" si="3"/>
        <v>4.9999999999999989E-2</v>
      </c>
      <c r="P10" s="74">
        <f t="shared" si="3"/>
        <v>0.17499999999999999</v>
      </c>
      <c r="Q10" s="74">
        <f t="shared" si="3"/>
        <v>2.4999999999999994E-2</v>
      </c>
      <c r="R10" s="74">
        <f t="shared" si="3"/>
        <v>0.5</v>
      </c>
      <c r="S10" s="74">
        <f t="shared" si="3"/>
        <v>0</v>
      </c>
      <c r="U10" s="115" t="s">
        <v>10</v>
      </c>
      <c r="V10" s="116"/>
      <c r="W10" s="117"/>
      <c r="X10" s="117"/>
      <c r="Y10" s="118"/>
      <c r="Z10" s="119"/>
      <c r="AA10" s="97">
        <f>IF(AA6=0,W8/(SQRT(W7)),IF(W6=0,AA8/(SQRT(AA7)),SQRT(VAR(PKPT5[BFO1])/W7+VAR(PKPT5[PFO1])/AA7)))</f>
        <v>8.8835053141576373E-2</v>
      </c>
      <c r="AB10" s="97">
        <f>IF(AB6=0,X8/(SQRT(X7)),IF(X6=0,AB8/(SQRT(AB7)),SQRT(VAR(PKPT5[BFO2])/X7+VAR(PKPT5[PFO2])/AB7)))</f>
        <v>5.9175086041143969E-18</v>
      </c>
      <c r="AC10" s="97">
        <f>IF(AC6=0,Y8/(SQRT(Y7)),IF(Y6=0,AC8/(SQRT(AC7)),SQRT(VAR(PKPT5[BFO3])/Y7+VAR(PKPT5[PFO3])/AC7)))</f>
        <v>0.11058062744703211</v>
      </c>
      <c r="AD10" s="97" t="e">
        <f>IF(AD6=0,Z8/(SQRT(Z7)),IF(Z6=0,AD8/(SQRT(AD7)),SQRT(VAR(PKPT5[BFO4])/Z7+VAR(PKPT5[PFO4])/AD7)))</f>
        <v>#DIV/0!</v>
      </c>
      <c r="AF10" s="59"/>
      <c r="AG10" s="270"/>
      <c r="AH10" s="59"/>
      <c r="AI10" s="1"/>
    </row>
    <row r="11" spans="1:119" ht="16" x14ac:dyDescent="0.25">
      <c r="A11" s="5"/>
      <c r="B11" s="5"/>
      <c r="C11" s="5"/>
      <c r="D11" s="5"/>
      <c r="E11" s="5"/>
      <c r="F11" s="5"/>
      <c r="G11" s="5"/>
      <c r="H11" s="5"/>
      <c r="I11" s="2"/>
      <c r="J11" s="73" t="s">
        <v>4</v>
      </c>
      <c r="K11" s="73"/>
      <c r="L11" s="74">
        <f t="shared" ref="L11:S11" si="4">IFERROR(L8+(1.5*L10),"")</f>
        <v>1.3874999999999997</v>
      </c>
      <c r="M11" s="74">
        <f t="shared" si="4"/>
        <v>0</v>
      </c>
      <c r="N11" s="74">
        <f t="shared" si="4"/>
        <v>3.5000000000000004</v>
      </c>
      <c r="O11" s="74">
        <f t="shared" si="4"/>
        <v>0.39500000000000002</v>
      </c>
      <c r="P11" s="74">
        <f t="shared" si="4"/>
        <v>0.88749999999999996</v>
      </c>
      <c r="Q11" s="74">
        <f t="shared" si="4"/>
        <v>0.16249999999999998</v>
      </c>
      <c r="R11" s="74">
        <f t="shared" si="4"/>
        <v>1.25</v>
      </c>
      <c r="S11" s="74">
        <f t="shared" si="4"/>
        <v>0</v>
      </c>
      <c r="U11" s="89" t="s">
        <v>8</v>
      </c>
      <c r="V11" s="7"/>
      <c r="W11" s="98"/>
      <c r="X11" s="98"/>
      <c r="Y11" s="98"/>
      <c r="Z11" s="120"/>
      <c r="AA11" s="99">
        <f>IFERROR(1.65*(AA10)/(W6-AA6),"")</f>
        <v>0.20500396878825311</v>
      </c>
      <c r="AB11" s="121">
        <f>IFERROR(1.65*(AB10)/(X6-AB6),"")</f>
        <v>-9.7638891967887518E-17</v>
      </c>
      <c r="AC11" s="99">
        <f>IFERROR(1.65*(AC10)/(Y6-AC6),"")</f>
        <v>0.2369584873864973</v>
      </c>
      <c r="AD11" s="99" t="str">
        <f>IFERROR(1.65*(AD10)/(Z6-AD6),"")</f>
        <v/>
      </c>
      <c r="AG11" s="131" t="s">
        <v>130</v>
      </c>
      <c r="AI11" s="260" t="s">
        <v>34</v>
      </c>
      <c r="AJ11" s="261" t="s">
        <v>170</v>
      </c>
    </row>
    <row r="12" spans="1:119" ht="16" x14ac:dyDescent="0.25">
      <c r="A12" s="5"/>
      <c r="B12" s="5"/>
      <c r="C12" s="5"/>
      <c r="D12" s="5"/>
      <c r="E12" s="5"/>
      <c r="F12" s="5"/>
      <c r="G12" s="5"/>
      <c r="H12" s="5"/>
      <c r="I12" s="2"/>
      <c r="J12" s="73" t="s">
        <v>5</v>
      </c>
      <c r="K12" s="73"/>
      <c r="L12" s="75">
        <f t="shared" ref="L12:S12" si="5">IFERROR(L9-(1.5*L10),"")</f>
        <v>1.0874999999999999</v>
      </c>
      <c r="M12" s="75">
        <f t="shared" si="5"/>
        <v>0</v>
      </c>
      <c r="N12" s="75">
        <f t="shared" si="5"/>
        <v>-1.1800000000000004</v>
      </c>
      <c r="O12" s="75">
        <f t="shared" si="5"/>
        <v>0.19500000000000003</v>
      </c>
      <c r="P12" s="75">
        <f t="shared" si="5"/>
        <v>0.18750000000000006</v>
      </c>
      <c r="Q12" s="75">
        <f t="shared" si="5"/>
        <v>6.2500000000000014E-2</v>
      </c>
      <c r="R12" s="75">
        <f t="shared" si="5"/>
        <v>-0.75</v>
      </c>
      <c r="S12" s="75">
        <f t="shared" si="5"/>
        <v>0</v>
      </c>
      <c r="U12" s="89" t="s">
        <v>7</v>
      </c>
      <c r="V12" s="7"/>
      <c r="W12" s="98"/>
      <c r="X12" s="98"/>
      <c r="Y12" s="98"/>
      <c r="Z12" s="120"/>
      <c r="AA12" s="100" t="str">
        <f>IF(AA11&lt;=0.3,"YES","NO")</f>
        <v>YES</v>
      </c>
      <c r="AB12" s="100" t="str">
        <f t="shared" ref="AB12:AD12" si="6">IF(AB11&lt;=0.3,"YES","NO")</f>
        <v>YES</v>
      </c>
      <c r="AC12" s="100" t="str">
        <f t="shared" si="6"/>
        <v>YES</v>
      </c>
      <c r="AD12" s="100" t="str">
        <f t="shared" si="6"/>
        <v>NO</v>
      </c>
      <c r="AF12" s="211">
        <v>5</v>
      </c>
      <c r="AG12" s="113" t="str">
        <f>AA5</f>
        <v>Firewood</v>
      </c>
      <c r="AH12" s="259" t="s">
        <v>28</v>
      </c>
      <c r="AI12" s="266">
        <f>IFERROR(IF(AH12="Mean value",AA16*AF12*365/1000,IF(AH12="Lower bound",AA17*AF12*365/1000,"")),"")</f>
        <v>1.304875</v>
      </c>
      <c r="AJ12" s="267" t="s">
        <v>27</v>
      </c>
    </row>
    <row r="13" spans="1:119" ht="17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209" t="s">
        <v>171</v>
      </c>
      <c r="M13" s="208"/>
      <c r="N13" s="208"/>
      <c r="O13" s="210"/>
      <c r="P13" s="208" t="s">
        <v>172</v>
      </c>
      <c r="Q13" s="208"/>
      <c r="R13" s="208"/>
      <c r="S13" s="208"/>
      <c r="U13" s="188" t="s">
        <v>39</v>
      </c>
      <c r="V13" s="189"/>
      <c r="W13" s="189"/>
      <c r="X13" s="189"/>
      <c r="Y13" s="189"/>
      <c r="Z13" s="190"/>
      <c r="AA13" s="187" t="str">
        <f>IF(AA11="","NA",IF(AA11&lt;=0.3, "Use mean value","Use lower bound or 
Conduct more test"))</f>
        <v>Use mean value</v>
      </c>
      <c r="AB13" s="187" t="str">
        <f>IF(AB11="","NA",IF(AB11&lt;=0.3, "Use mean value","Use lower bound or 
Conduct more test"))</f>
        <v>Use mean value</v>
      </c>
      <c r="AC13" s="187" t="str">
        <f>IF(AC11="","NA",IF(AC11&lt;=0.3, "Use mean value","Use lower bound or 
Conduct more test"))</f>
        <v>Use mean value</v>
      </c>
      <c r="AD13" s="187" t="str">
        <f>IF(AD11="","NA",IF(AD11&lt;=0.3, "Use mean value","Use lower bound or 
Conduct more test"))</f>
        <v>NA</v>
      </c>
      <c r="AF13" s="212"/>
      <c r="AG13" s="114" t="str">
        <f>AB5</f>
        <v xml:space="preserve">Dung Cake </v>
      </c>
      <c r="AH13" s="259" t="s">
        <v>28</v>
      </c>
      <c r="AI13" s="266">
        <f>IFERROR(IF(AH13="Mean value",AB16*AF12*365/1000,IF(AH13="Lower bound",AB17*AF12*365/1000,"")),"")</f>
        <v>-0.18250000000000008</v>
      </c>
      <c r="AJ13" s="267" t="s">
        <v>27</v>
      </c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</row>
    <row r="14" spans="1:119" ht="16" customHeight="1" x14ac:dyDescent="0.25">
      <c r="A14" s="137"/>
      <c r="B14" s="137"/>
      <c r="C14" s="204" t="s">
        <v>38</v>
      </c>
      <c r="D14" s="204"/>
      <c r="E14" s="204"/>
      <c r="F14" s="204"/>
      <c r="G14" s="138"/>
      <c r="H14" s="204"/>
      <c r="I14" s="204"/>
      <c r="J14" s="204"/>
      <c r="K14" s="207"/>
      <c r="L14" s="209"/>
      <c r="M14" s="208"/>
      <c r="N14" s="208"/>
      <c r="O14" s="210"/>
      <c r="P14" s="208"/>
      <c r="Q14" s="208"/>
      <c r="R14" s="208"/>
      <c r="S14" s="208"/>
      <c r="U14" s="191"/>
      <c r="V14" s="192"/>
      <c r="W14" s="192"/>
      <c r="X14" s="192"/>
      <c r="Y14" s="192"/>
      <c r="Z14" s="193"/>
      <c r="AA14" s="187"/>
      <c r="AB14" s="187"/>
      <c r="AC14" s="187"/>
      <c r="AD14" s="187"/>
      <c r="AF14" s="212"/>
      <c r="AG14" s="114" t="str">
        <f>AC5</f>
        <v>Coal</v>
      </c>
      <c r="AH14" s="259" t="s">
        <v>28</v>
      </c>
      <c r="AI14" s="264">
        <f>IFERROR(IF(AH14="Mean value",AC16*AF12*365/1000,IF(AH14="Lower bound",AC17*AF12*365/1000,"")),"")</f>
        <v>1.4052500000000003</v>
      </c>
      <c r="AJ14" s="265" t="s">
        <v>27</v>
      </c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</row>
    <row r="15" spans="1:119" ht="16" customHeight="1" thickBot="1" x14ac:dyDescent="0.3">
      <c r="A15" s="62"/>
      <c r="B15" s="62"/>
      <c r="C15" s="205" t="s">
        <v>32</v>
      </c>
      <c r="D15" s="205"/>
      <c r="E15" s="205"/>
      <c r="F15" s="206"/>
      <c r="G15" s="139"/>
      <c r="H15" s="285"/>
      <c r="I15" s="205"/>
      <c r="J15" s="205"/>
      <c r="K15" s="206"/>
      <c r="L15" s="209"/>
      <c r="M15" s="208"/>
      <c r="N15" s="208"/>
      <c r="O15" s="210"/>
      <c r="P15" s="208"/>
      <c r="Q15" s="208"/>
      <c r="R15" s="208"/>
      <c r="S15" s="208"/>
      <c r="U15" s="194"/>
      <c r="V15" s="195"/>
      <c r="W15" s="192"/>
      <c r="X15" s="192"/>
      <c r="Y15" s="192"/>
      <c r="Z15" s="193"/>
      <c r="AA15" s="187"/>
      <c r="AB15" s="187"/>
      <c r="AC15" s="187"/>
      <c r="AD15" s="187"/>
      <c r="AF15" s="213"/>
      <c r="AG15" s="114" t="str">
        <f>AD5</f>
        <v>LPG</v>
      </c>
      <c r="AH15" s="259" t="s">
        <v>24</v>
      </c>
      <c r="AI15" s="263">
        <f>IFERROR(IF(AH15="Mean value",AD16*AF12*365/1000,IF(AH15="Lower bound",AD17*AF12*365/1000,"")),"")</f>
        <v>0</v>
      </c>
      <c r="AJ15" s="262" t="s">
        <v>27</v>
      </c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</row>
    <row r="16" spans="1:119" ht="16" customHeight="1" x14ac:dyDescent="0.25">
      <c r="A16" s="5"/>
      <c r="B16" s="5"/>
      <c r="C16" s="106"/>
      <c r="D16" s="38"/>
      <c r="E16" s="38"/>
      <c r="F16" s="107"/>
      <c r="G16" s="83"/>
      <c r="H16" s="289"/>
      <c r="I16" s="5"/>
      <c r="J16" s="5"/>
      <c r="K16" s="85"/>
      <c r="L16" s="1"/>
      <c r="M16" s="1"/>
      <c r="N16" s="1"/>
      <c r="O16" s="1"/>
      <c r="P16" s="83"/>
      <c r="Q16" s="5"/>
      <c r="R16" s="5"/>
      <c r="S16" s="85"/>
      <c r="U16" s="40"/>
      <c r="V16" s="40"/>
      <c r="W16" s="12" t="s">
        <v>28</v>
      </c>
      <c r="X16" s="144"/>
      <c r="Y16" s="12" t="s">
        <v>19</v>
      </c>
      <c r="Z16" s="144"/>
      <c r="AA16" s="24">
        <f>IFERROR(W6-AA6,"")</f>
        <v>0.71500000000000008</v>
      </c>
      <c r="AB16" s="24">
        <f>IFERROR(X6-AB6,"")</f>
        <v>-0.10000000000000003</v>
      </c>
      <c r="AC16" s="24">
        <f>IFERROR(Y6-AC6,"")</f>
        <v>0.77000000000000013</v>
      </c>
      <c r="AD16" s="24" t="str">
        <f>IFERROR(Z6-AD6,"")</f>
        <v/>
      </c>
      <c r="AF16" s="1"/>
      <c r="AG16" s="1"/>
      <c r="AH16" s="1"/>
      <c r="AI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</row>
    <row r="17" spans="1:119" ht="16" customHeight="1" x14ac:dyDescent="0.25">
      <c r="A17" s="43"/>
      <c r="B17" s="43"/>
      <c r="C17" s="110" t="s">
        <v>116</v>
      </c>
      <c r="D17" s="111" t="s">
        <v>121</v>
      </c>
      <c r="E17" s="111" t="s">
        <v>120</v>
      </c>
      <c r="F17" s="112" t="s">
        <v>126</v>
      </c>
      <c r="G17" s="103"/>
      <c r="H17" s="290" t="str">
        <f>C17</f>
        <v>Firewood</v>
      </c>
      <c r="I17" s="111" t="str">
        <f>D17</f>
        <v xml:space="preserve">Dung Cake </v>
      </c>
      <c r="J17" s="111" t="str">
        <f>E17</f>
        <v>Coal</v>
      </c>
      <c r="K17" s="112" t="str">
        <f>F17</f>
        <v>LPG</v>
      </c>
      <c r="L17" s="77" t="str">
        <f>IF(C17="Select fuel type","",C17)</f>
        <v>Firewood</v>
      </c>
      <c r="M17" s="77" t="str">
        <f t="shared" ref="M17:O17" si="7">IF(D17="Select fuel type","",D17)</f>
        <v xml:space="preserve">Dung Cake </v>
      </c>
      <c r="N17" s="77" t="str">
        <f t="shared" si="7"/>
        <v>Coal</v>
      </c>
      <c r="O17" s="77" t="str">
        <f t="shared" si="7"/>
        <v>LPG</v>
      </c>
      <c r="P17" s="84" t="str">
        <f>IF(H17="Select fuel type","",H17)</f>
        <v>Firewood</v>
      </c>
      <c r="Q17" s="16" t="str">
        <f>IF(I17="Select fuel type","",I17)</f>
        <v xml:space="preserve">Dung Cake </v>
      </c>
      <c r="R17" s="16" t="str">
        <f>IF(J17="Select fuel type","",J17)</f>
        <v>Coal</v>
      </c>
      <c r="S17" s="86" t="str">
        <f>IF(K17="Select fuel type","",K17)</f>
        <v>LPG</v>
      </c>
      <c r="U17" s="40"/>
      <c r="V17" s="40"/>
      <c r="W17" s="7" t="s">
        <v>24</v>
      </c>
      <c r="X17" s="145"/>
      <c r="Y17" s="7" t="s">
        <v>19</v>
      </c>
      <c r="Z17" s="145"/>
      <c r="AA17" s="24">
        <f>IF(AA12="Yes",IF(OR(AA7=0,W7=0,AA16-1.28*AA10),AA16-1.65*AA10))</f>
        <v>0.56842216231639908</v>
      </c>
      <c r="AB17" s="24">
        <f t="shared" ref="AB17:AD17" si="8">IF(AB12="Yes",IF(OR(AB7=0,X7=0,AB16-1.28*AB10),AB16-1.65*AB10))</f>
        <v>-0.10000000000000005</v>
      </c>
      <c r="AC17" s="24">
        <f t="shared" si="8"/>
        <v>0.58754196471239717</v>
      </c>
      <c r="AD17" s="24" t="b">
        <f>IF(AD12="Yes",IF(OR(AD7=0,Z7=0,AD16-1.28*AD10),AD16-1.65*AD10))</f>
        <v>0</v>
      </c>
      <c r="AF17" s="1"/>
      <c r="AG17" s="1"/>
      <c r="AH17" s="1"/>
      <c r="AI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</row>
    <row r="18" spans="1:119" ht="16" hidden="1" x14ac:dyDescent="0.25">
      <c r="A18" s="71" t="s">
        <v>20</v>
      </c>
      <c r="B18" s="105" t="s">
        <v>21</v>
      </c>
      <c r="C18" s="108" t="s">
        <v>151</v>
      </c>
      <c r="D18" s="68" t="s">
        <v>152</v>
      </c>
      <c r="E18" s="68" t="s">
        <v>153</v>
      </c>
      <c r="F18" s="109" t="s">
        <v>154</v>
      </c>
      <c r="G18" s="104" t="s">
        <v>163</v>
      </c>
      <c r="H18" s="68" t="s">
        <v>155</v>
      </c>
      <c r="I18" s="68" t="s">
        <v>156</v>
      </c>
      <c r="J18" s="68" t="s">
        <v>157</v>
      </c>
      <c r="K18" s="76" t="s">
        <v>158</v>
      </c>
      <c r="L18" s="78" t="s">
        <v>159</v>
      </c>
      <c r="M18" s="3" t="s">
        <v>160</v>
      </c>
      <c r="N18" s="3" t="s">
        <v>161</v>
      </c>
      <c r="O18" s="3" t="s">
        <v>162</v>
      </c>
      <c r="P18" s="78" t="s">
        <v>164</v>
      </c>
      <c r="Q18" s="3" t="s">
        <v>165</v>
      </c>
      <c r="R18" s="3" t="s">
        <v>166</v>
      </c>
      <c r="S18" s="81" t="s">
        <v>167</v>
      </c>
      <c r="U18" s="2"/>
      <c r="V18" s="2"/>
      <c r="W18" s="2"/>
      <c r="X18" s="2"/>
      <c r="Y18" s="2"/>
      <c r="Z18" s="2"/>
      <c r="AA18" s="143"/>
      <c r="AB18" s="143"/>
      <c r="AC18" s="143"/>
      <c r="AD18" s="143"/>
      <c r="AF18" s="1"/>
      <c r="AG18" s="1"/>
      <c r="AH18" s="1"/>
      <c r="AI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</row>
    <row r="19" spans="1:119" ht="16" x14ac:dyDescent="0.25">
      <c r="A19" s="67">
        <v>1</v>
      </c>
      <c r="B19" s="76" t="s">
        <v>14</v>
      </c>
      <c r="C19" s="102">
        <v>1.2</v>
      </c>
      <c r="D19" s="66">
        <v>0</v>
      </c>
      <c r="E19" s="66">
        <v>0.1</v>
      </c>
      <c r="F19" s="101">
        <v>0.3</v>
      </c>
      <c r="G19" s="102" t="s">
        <v>59</v>
      </c>
      <c r="H19" s="66">
        <v>0.3</v>
      </c>
      <c r="I19" s="66">
        <v>0</v>
      </c>
      <c r="J19" s="66">
        <v>0</v>
      </c>
      <c r="K19" s="101">
        <v>0</v>
      </c>
      <c r="L19" s="88">
        <f>IF(PKPT5[BF1]&lt;&gt;0,IF((OR(C19&gt;=$L$11, C19&lt;=$L$12)), "Outlier",C19), "")</f>
        <v>1.2</v>
      </c>
      <c r="M19" s="133" t="str">
        <f>IF(PKPT5[BF2]&lt;&gt;0,IF((OR(D19&gt;=$M$11, D19&lt;=$M$12)), "Outlier",D19), "")</f>
        <v/>
      </c>
      <c r="N19" s="4">
        <f>IF(PKPT5[BF3]&lt;&gt;0,IF((OR(E19&gt;=$N$11, E19&lt;=$N$12)), "Outlier",E19), "")</f>
        <v>0.1</v>
      </c>
      <c r="O19" s="4">
        <f>IF(PKPT5[BF4]&lt;&gt;0,IF((OR(F19&gt;=$O$11, F19&lt;=$O$12)), "Outlier",F19), "")</f>
        <v>0.3</v>
      </c>
      <c r="P19" s="79">
        <f>IF(PKPT5[PF1]&lt;&gt;0,IF((OR(H19&gt;=$P$11, H19&lt;=$P$12)), "Outlier",H19), "")</f>
        <v>0.3</v>
      </c>
      <c r="Q19" s="11" t="str">
        <f>IF(PKPT5[PF2]&lt;&gt;0,IF((OR(I19&gt;=$Q$11, I19&lt;=$Q$12)), "Outlier",I19), "")</f>
        <v/>
      </c>
      <c r="R19" s="11" t="str">
        <f>IF(PKPT5[PF3]&lt;&gt;0,IF((OR(J19&gt;=$R$11, J19&lt;=$R$12)), "Outlier",J19), "")</f>
        <v/>
      </c>
      <c r="S19" s="82" t="str">
        <f>IF(PKPT5[PF4]&lt;&gt;0,IF((OR(K19&gt;=$S$11, K19&lt;=$S$12)), "Outlier",K19), "")</f>
        <v/>
      </c>
      <c r="U19" s="2"/>
      <c r="V19" s="2"/>
      <c r="W19" s="2"/>
      <c r="X19" s="2"/>
      <c r="Y19" s="2"/>
      <c r="Z19" s="2"/>
      <c r="AA19" s="143"/>
      <c r="AB19" s="143"/>
      <c r="AC19" s="143"/>
      <c r="AD19" s="143"/>
      <c r="AF19" s="1"/>
      <c r="AG19" s="1"/>
      <c r="AH19" s="1"/>
      <c r="AI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</row>
    <row r="20" spans="1:119" ht="16" x14ac:dyDescent="0.25">
      <c r="A20" s="67">
        <v>2</v>
      </c>
      <c r="B20" s="76" t="s">
        <v>15</v>
      </c>
      <c r="C20" s="102">
        <v>1.2</v>
      </c>
      <c r="D20" s="66">
        <v>0</v>
      </c>
      <c r="E20" s="66">
        <v>0</v>
      </c>
      <c r="F20" s="101">
        <v>0.24</v>
      </c>
      <c r="G20" s="102" t="s">
        <v>60</v>
      </c>
      <c r="H20" s="66">
        <v>0.5</v>
      </c>
      <c r="I20" s="66">
        <v>0.2</v>
      </c>
      <c r="J20" s="66">
        <v>0</v>
      </c>
      <c r="K20" s="101">
        <v>0</v>
      </c>
      <c r="L20" s="79">
        <f>IF(PKPT5[BF1]&lt;&gt;0,IF((OR(C20&gt;=$L$11, C20&lt;=$L$12)), "Outlier",C20), "")</f>
        <v>1.2</v>
      </c>
      <c r="M20" s="11" t="str">
        <f>IF(PKPT5[BF2]&lt;&gt;0,IF((OR(D20&gt;=$M$11, D20&lt;=$M$12)), "Outlier",D20), "")</f>
        <v/>
      </c>
      <c r="N20" s="11" t="str">
        <f>IF(PKPT5[BF3]&lt;&gt;0,IF((OR(E20&gt;=$N$11, E20&lt;=$N$12)), "Outlier",E20), "")</f>
        <v/>
      </c>
      <c r="O20" s="11">
        <f>IF(PKPT5[BF4]&lt;&gt;0,IF((OR(F20&gt;=$O$11, F20&lt;=$O$12)), "Outlier",F20), "")</f>
        <v>0.24</v>
      </c>
      <c r="P20" s="79">
        <f>IF(PKPT5[PF1]&lt;&gt;0,IF((OR(H20&gt;=$P$11, H20&lt;=$P$12)), "Outlier",H20), "")</f>
        <v>0.5</v>
      </c>
      <c r="Q20" s="11" t="str">
        <f>IF(PKPT5[PF2]&lt;&gt;0,IF((OR(I20&gt;=$Q$11, I20&lt;=$Q$12)), "Outlier",I20), "")</f>
        <v>Outlier</v>
      </c>
      <c r="R20" s="11" t="str">
        <f>IF(PKPT5[PF3]&lt;&gt;0,IF((OR(J20&gt;=$R$11, J20&lt;=$R$12)), "Outlier",J20), "")</f>
        <v/>
      </c>
      <c r="S20" s="87" t="str">
        <f>IF(PKPT5[PF4]&lt;&gt;0,IF((OR(K20&gt;=$S$11, K20&lt;=$S$12)), "Outlier",K20), "")</f>
        <v/>
      </c>
      <c r="U20" s="2"/>
      <c r="V20" s="2"/>
      <c r="W20" s="1"/>
      <c r="X20" s="1"/>
      <c r="Y20" s="1"/>
      <c r="Z20" s="1"/>
      <c r="AA20" s="1"/>
      <c r="AB20" s="1"/>
      <c r="AC20" s="1"/>
      <c r="AD20" s="1"/>
      <c r="AF20" s="1"/>
      <c r="AG20" s="1"/>
      <c r="AH20" s="1"/>
      <c r="AI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</row>
    <row r="21" spans="1:119" ht="16" x14ac:dyDescent="0.25">
      <c r="A21" s="67">
        <v>3</v>
      </c>
      <c r="B21" s="76" t="s">
        <v>16</v>
      </c>
      <c r="C21" s="102">
        <v>1.3</v>
      </c>
      <c r="D21" s="66">
        <v>0</v>
      </c>
      <c r="E21" s="66">
        <v>0</v>
      </c>
      <c r="F21" s="101">
        <v>0.34</v>
      </c>
      <c r="G21" s="102" t="s">
        <v>61</v>
      </c>
      <c r="H21" s="66">
        <v>0.6</v>
      </c>
      <c r="I21" s="66">
        <v>0.2</v>
      </c>
      <c r="J21" s="66">
        <v>0</v>
      </c>
      <c r="K21" s="101">
        <v>0</v>
      </c>
      <c r="L21" s="79">
        <f>IF(PKPT5[BF1]&lt;&gt;0,IF((OR(C21&gt;=$L$11, C21&lt;=$L$12)), "Outlier",C21), "")</f>
        <v>1.3</v>
      </c>
      <c r="M21" s="11" t="str">
        <f>IF(PKPT5[BF2]&lt;&gt;0,IF((OR(D21&gt;=$M$11, D21&lt;=$M$12)), "Outlier",D21), "")</f>
        <v/>
      </c>
      <c r="N21" s="11" t="str">
        <f>IF(PKPT5[BF3]&lt;&gt;0,IF((OR(E21&gt;=$N$11, E21&lt;=$N$12)), "Outlier",E21), "")</f>
        <v/>
      </c>
      <c r="O21" s="11">
        <f>IF(PKPT5[BF4]&lt;&gt;0,IF((OR(F21&gt;=$O$11, F21&lt;=$O$12)), "Outlier",F21), "")</f>
        <v>0.34</v>
      </c>
      <c r="P21" s="79">
        <f>IF(PKPT5[PF1]&lt;&gt;0,IF((OR(H21&gt;=$P$11, H21&lt;=$P$12)), "Outlier",H21), "")</f>
        <v>0.6</v>
      </c>
      <c r="Q21" s="11" t="str">
        <f>IF(PKPT5[PF2]&lt;&gt;0,IF((OR(I21&gt;=$Q$11, I21&lt;=$Q$12)), "Outlier",I21), "")</f>
        <v>Outlier</v>
      </c>
      <c r="R21" s="11" t="str">
        <f>IF(PKPT5[PF3]&lt;&gt;0,IF((OR(J21&gt;=$R$11, J21&lt;=$R$12)), "Outlier",J21), "")</f>
        <v/>
      </c>
      <c r="S21" s="87" t="str">
        <f>IF(PKPT5[PF4]&lt;&gt;0,IF((OR(K21&gt;=$S$11, K21&lt;=$S$12)), "Outlier",K21), "")</f>
        <v/>
      </c>
      <c r="U21" s="1"/>
      <c r="V21" s="1"/>
      <c r="W21" s="1"/>
      <c r="X21" s="1"/>
      <c r="Y21" s="1"/>
      <c r="Z21" s="1"/>
      <c r="AA21" s="292"/>
      <c r="AB21" s="1"/>
      <c r="AC21" s="1"/>
      <c r="AD21" s="1"/>
      <c r="AF21" s="1"/>
      <c r="AG21" s="1"/>
      <c r="AH21" s="1"/>
      <c r="AI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</row>
    <row r="22" spans="1:119" ht="16" x14ac:dyDescent="0.25">
      <c r="A22" s="67">
        <v>4</v>
      </c>
      <c r="B22" s="76" t="s">
        <v>17</v>
      </c>
      <c r="C22" s="102">
        <v>0.8</v>
      </c>
      <c r="D22" s="66">
        <v>0</v>
      </c>
      <c r="E22" s="66">
        <v>0.3</v>
      </c>
      <c r="F22" s="101"/>
      <c r="G22" s="102" t="s">
        <v>62</v>
      </c>
      <c r="H22" s="66">
        <v>0.7</v>
      </c>
      <c r="I22" s="66">
        <v>0.2</v>
      </c>
      <c r="J22" s="66">
        <v>0</v>
      </c>
      <c r="K22" s="101">
        <v>0</v>
      </c>
      <c r="L22" s="79" t="str">
        <f>IF(PKPT5[BF1]&lt;&gt;0,IF((OR(C22&gt;=$L$11, C22&lt;=$L$12)), "Outlier",C22), "")</f>
        <v>Outlier</v>
      </c>
      <c r="M22" s="11" t="str">
        <f>IF(PKPT5[BF2]&lt;&gt;0,IF((OR(D22&gt;=$M$11, D22&lt;=$M$12)), "Outlier",D22), "")</f>
        <v/>
      </c>
      <c r="N22" s="11">
        <f>IF(PKPT5[BF3]&lt;&gt;0,IF((OR(E22&gt;=$N$11, E22&lt;=$N$12)), "Outlier",E22), "")</f>
        <v>0.3</v>
      </c>
      <c r="O22" s="11" t="str">
        <f>IF(PKPT5[BF4]&lt;&gt;0,IF((OR(F22&gt;=$O$11, F22&lt;=$O$12)), "Outlier",F22), "")</f>
        <v/>
      </c>
      <c r="P22" s="79">
        <f>IF(PKPT5[PF1]&lt;&gt;0,IF((OR(H22&gt;=$P$11, H22&lt;=$P$12)), "Outlier",H22), "")</f>
        <v>0.7</v>
      </c>
      <c r="Q22" s="11" t="str">
        <f>IF(PKPT5[PF2]&lt;&gt;0,IF((OR(I22&gt;=$Q$11, I22&lt;=$Q$12)), "Outlier",I22), "")</f>
        <v>Outlier</v>
      </c>
      <c r="R22" s="11" t="str">
        <f>IF(PKPT5[PF3]&lt;&gt;0,IF((OR(J22&gt;=$R$11, J22&lt;=$R$12)), "Outlier",J22), "")</f>
        <v/>
      </c>
      <c r="S22" s="87" t="str">
        <f>IF(PKPT5[PF4]&lt;&gt;0,IF((OR(K22&gt;=$S$11, K22&lt;=$S$12)), "Outlier",K22), "")</f>
        <v/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F22" s="1"/>
      <c r="AG22" s="1"/>
      <c r="AH22" s="1"/>
      <c r="AI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</row>
    <row r="23" spans="1:119" ht="16" x14ac:dyDescent="0.25">
      <c r="A23" s="67">
        <v>5</v>
      </c>
      <c r="B23" s="76" t="s">
        <v>18</v>
      </c>
      <c r="C23" s="102">
        <v>1.2</v>
      </c>
      <c r="D23" s="66">
        <v>0</v>
      </c>
      <c r="E23" s="66">
        <v>0.3</v>
      </c>
      <c r="F23" s="101"/>
      <c r="G23" s="102" t="s">
        <v>63</v>
      </c>
      <c r="H23" s="66"/>
      <c r="I23" s="66">
        <v>0.1</v>
      </c>
      <c r="J23" s="66">
        <v>0</v>
      </c>
      <c r="K23" s="101">
        <v>0</v>
      </c>
      <c r="L23" s="79">
        <f>IF(PKPT5[BF1]&lt;&gt;0,IF((OR(C23&gt;=$L$11, C23&lt;=$L$12)), "Outlier",C23), "")</f>
        <v>1.2</v>
      </c>
      <c r="M23" s="11" t="str">
        <f>IF(PKPT5[BF2]&lt;&gt;0,IF((OR(D23&gt;=$M$11, D23&lt;=$M$12)), "Outlier",D23), "")</f>
        <v/>
      </c>
      <c r="N23" s="11">
        <f>IF(PKPT5[BF3]&lt;&gt;0,IF((OR(E23&gt;=$N$11, E23&lt;=$N$12)), "Outlier",E23), "")</f>
        <v>0.3</v>
      </c>
      <c r="O23" s="11" t="str">
        <f>IF(PKPT5[BF4]&lt;&gt;0,IF((OR(F23&gt;=$O$11, F23&lt;=$O$12)), "Outlier",F23), "")</f>
        <v/>
      </c>
      <c r="P23" s="79" t="str">
        <f>IF(PKPT5[PF1]&lt;&gt;0,IF((OR(H23&gt;=$P$11, H23&lt;=$P$12)), "Outlier",H23), "")</f>
        <v/>
      </c>
      <c r="Q23" s="11">
        <f>IF(PKPT5[PF2]&lt;&gt;0,IF((OR(I23&gt;=$Q$11, I23&lt;=$Q$12)), "Outlier",I23), "")</f>
        <v>0.1</v>
      </c>
      <c r="R23" s="11" t="str">
        <f>IF(PKPT5[PF3]&lt;&gt;0,IF((OR(J23&gt;=$R$11, J23&lt;=$R$12)), "Outlier",J23), "")</f>
        <v/>
      </c>
      <c r="S23" s="87" t="str">
        <f>IF(PKPT5[PF4]&lt;&gt;0,IF((OR(K23&gt;=$S$11, K23&lt;=$S$12)), "Outlier",K23), "")</f>
        <v/>
      </c>
      <c r="U23" s="1"/>
      <c r="V23" s="1"/>
      <c r="W23" s="1"/>
      <c r="X23" s="1"/>
      <c r="Y23" s="1"/>
      <c r="Z23" s="1"/>
      <c r="AA23" s="1"/>
      <c r="AB23" s="1"/>
      <c r="AC23" s="1"/>
      <c r="AD23" s="1"/>
      <c r="AF23" s="1"/>
      <c r="AG23" s="1"/>
      <c r="AH23" s="1"/>
      <c r="AI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</row>
    <row r="24" spans="1:119" ht="16" x14ac:dyDescent="0.25">
      <c r="A24" s="67">
        <v>6</v>
      </c>
      <c r="B24" s="76" t="s">
        <v>41</v>
      </c>
      <c r="C24" s="102">
        <v>1.3</v>
      </c>
      <c r="D24" s="66">
        <v>0</v>
      </c>
      <c r="E24" s="66">
        <v>0.2</v>
      </c>
      <c r="F24" s="101"/>
      <c r="G24" s="102" t="s">
        <v>64</v>
      </c>
      <c r="H24" s="66"/>
      <c r="I24" s="66">
        <v>0.1</v>
      </c>
      <c r="J24" s="66">
        <v>0.2</v>
      </c>
      <c r="K24" s="101">
        <v>0</v>
      </c>
      <c r="L24" s="79">
        <f>IF(PKPT5[BF1]&lt;&gt;0,IF((OR(C24&gt;=$L$11, C24&lt;=$L$12)), "Outlier",C24), "")</f>
        <v>1.3</v>
      </c>
      <c r="M24" s="11" t="str">
        <f>IF(PKPT5[BF2]&lt;&gt;0,IF((OR(D24&gt;=$M$11, D24&lt;=$M$12)), "Outlier",D24), "")</f>
        <v/>
      </c>
      <c r="N24" s="11">
        <f>IF(PKPT5[BF3]&lt;&gt;0,IF((OR(E24&gt;=$N$11, E24&lt;=$N$12)), "Outlier",E24), "")</f>
        <v>0.2</v>
      </c>
      <c r="O24" s="11" t="str">
        <f>IF(PKPT5[BF4]&lt;&gt;0,IF((OR(F24&gt;=$O$11, F24&lt;=$O$12)), "Outlier",F24), "")</f>
        <v/>
      </c>
      <c r="P24" s="79" t="str">
        <f>IF(PKPT5[PF1]&lt;&gt;0,IF((OR(H24&gt;=$P$11, H24&lt;=$P$12)), "Outlier",H24), "")</f>
        <v/>
      </c>
      <c r="Q24" s="11">
        <f>IF(PKPT5[PF2]&lt;&gt;0,IF((OR(I24&gt;=$Q$11, I24&lt;=$Q$12)), "Outlier",I24), "")</f>
        <v>0.1</v>
      </c>
      <c r="R24" s="11">
        <f>IF(PKPT5[PF3]&lt;&gt;0,IF((OR(J24&gt;=$R$11, J24&lt;=$R$12)), "Outlier",J24), "")</f>
        <v>0.2</v>
      </c>
      <c r="S24" s="87" t="str">
        <f>IF(PKPT5[PF4]&lt;&gt;0,IF((OR(K24&gt;=$S$11, K24&lt;=$S$12)), "Outlier",K24), "")</f>
        <v/>
      </c>
      <c r="U24" s="1"/>
      <c r="V24" s="1"/>
      <c r="W24" s="1"/>
      <c r="X24" s="1"/>
      <c r="Y24" s="1"/>
      <c r="Z24" s="1"/>
      <c r="AA24" s="1"/>
      <c r="AB24" s="1"/>
      <c r="AC24" s="1"/>
      <c r="AD24" s="1"/>
      <c r="AF24" s="1"/>
      <c r="AG24" s="1"/>
      <c r="AH24" s="1"/>
      <c r="AI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</row>
    <row r="25" spans="1:119" ht="16" x14ac:dyDescent="0.25">
      <c r="A25" s="67">
        <v>7</v>
      </c>
      <c r="B25" s="76" t="s">
        <v>22</v>
      </c>
      <c r="C25" s="102"/>
      <c r="D25" s="66">
        <v>0</v>
      </c>
      <c r="E25" s="66">
        <v>0.35</v>
      </c>
      <c r="F25" s="101"/>
      <c r="G25" s="102" t="s">
        <v>65</v>
      </c>
      <c r="H25" s="66"/>
      <c r="I25" s="66">
        <v>0.2</v>
      </c>
      <c r="J25" s="66">
        <v>0.2</v>
      </c>
      <c r="K25" s="101">
        <v>1</v>
      </c>
      <c r="L25" s="79" t="str">
        <f>IF(PKPT5[BF1]&lt;&gt;0,IF((OR(C25&gt;=$L$11, C25&lt;=$L$12)), "Outlier",C25), "")</f>
        <v/>
      </c>
      <c r="M25" s="11" t="str">
        <f>IF(PKPT5[BF2]&lt;&gt;0,IF((OR(D25&gt;=$M$11, D25&lt;=$M$12)), "Outlier",D25), "")</f>
        <v/>
      </c>
      <c r="N25" s="11">
        <f>IF(PKPT5[BF3]&lt;&gt;0,IF((OR(E25&gt;=$N$11, E25&lt;=$N$12)), "Outlier",E25), "")</f>
        <v>0.35</v>
      </c>
      <c r="O25" s="11" t="str">
        <f>IF(PKPT5[BF4]&lt;&gt;0,IF((OR(F25&gt;=$O$11, F25&lt;=$O$12)), "Outlier",F25), "")</f>
        <v/>
      </c>
      <c r="P25" s="79" t="str">
        <f>IF(PKPT5[PF1]&lt;&gt;0,IF((OR(H25&gt;=$P$11, H25&lt;=$P$12)), "Outlier",H25), "")</f>
        <v/>
      </c>
      <c r="Q25" s="11" t="str">
        <f>IF(PKPT5[PF2]&lt;&gt;0,IF((OR(I25&gt;=$Q$11, I25&lt;=$Q$12)), "Outlier",I25), "")</f>
        <v>Outlier</v>
      </c>
      <c r="R25" s="11">
        <f>IF(PKPT5[PF3]&lt;&gt;0,IF((OR(J25&gt;=$R$11, J25&lt;=$R$12)), "Outlier",J25), "")</f>
        <v>0.2</v>
      </c>
      <c r="S25" s="87" t="str">
        <f>IF(PKPT5[PF4]&lt;&gt;0,IF((OR(K25&gt;=$S$11, K25&lt;=$S$12)), "Outlier",K25), "")</f>
        <v>Outlier</v>
      </c>
      <c r="U25" s="1"/>
      <c r="V25" s="1"/>
      <c r="W25" s="1"/>
      <c r="X25" s="1"/>
      <c r="Y25" s="1"/>
      <c r="Z25" s="1"/>
      <c r="AA25" s="1"/>
      <c r="AB25" s="1"/>
      <c r="AC25" s="1"/>
      <c r="AD25" s="1"/>
      <c r="AF25" s="1"/>
      <c r="AG25" s="1"/>
      <c r="AH25" s="1"/>
      <c r="AI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</row>
    <row r="26" spans="1:119" ht="16" x14ac:dyDescent="0.25">
      <c r="A26" s="67">
        <v>8</v>
      </c>
      <c r="B26" s="76" t="s">
        <v>23</v>
      </c>
      <c r="C26" s="102"/>
      <c r="D26" s="66">
        <v>0</v>
      </c>
      <c r="E26" s="66">
        <v>0.41</v>
      </c>
      <c r="F26" s="101"/>
      <c r="G26" s="102" t="s">
        <v>66</v>
      </c>
      <c r="H26" s="66"/>
      <c r="I26" s="66">
        <v>0.1</v>
      </c>
      <c r="J26" s="66">
        <v>0.2</v>
      </c>
      <c r="K26" s="101"/>
      <c r="L26" s="79" t="str">
        <f>IF(PKPT5[BF1]&lt;&gt;0,IF((OR(C26&gt;=$L$11, C26&lt;=$L$12)), "Outlier",C26), "")</f>
        <v/>
      </c>
      <c r="M26" s="11" t="str">
        <f>IF(PKPT5[BF2]&lt;&gt;0,IF((OR(D26&gt;=$M$11, D26&lt;=$M$12)), "Outlier",D26), "")</f>
        <v/>
      </c>
      <c r="N26" s="11">
        <f>IF(PKPT5[BF3]&lt;&gt;0,IF((OR(E26&gt;=$N$11, E26&lt;=$N$12)), "Outlier",E26), "")</f>
        <v>0.41</v>
      </c>
      <c r="O26" s="11" t="str">
        <f>IF(PKPT5[BF4]&lt;&gt;0,IF((OR(F26&gt;=$O$11, F26&lt;=$O$12)), "Outlier",F26), "")</f>
        <v/>
      </c>
      <c r="P26" s="79" t="str">
        <f>IF(PKPT5[PF1]&lt;&gt;0,IF((OR(H26&gt;=$P$11, H26&lt;=$P$12)), "Outlier",H26), "")</f>
        <v/>
      </c>
      <c r="Q26" s="11">
        <f>IF(PKPT5[PF2]&lt;&gt;0,IF((OR(I26&gt;=$Q$11, I26&lt;=$Q$12)), "Outlier",I26), "")</f>
        <v>0.1</v>
      </c>
      <c r="R26" s="11">
        <f>IF(PKPT5[PF3]&lt;&gt;0,IF((OR(J26&gt;=$R$11, J26&lt;=$R$12)), "Outlier",J26), "")</f>
        <v>0.2</v>
      </c>
      <c r="S26" s="87" t="str">
        <f>IF(PKPT5[PF4]&lt;&gt;0,IF((OR(K26&gt;=$S$11, K26&lt;=$S$12)), "Outlier",K26), "")</f>
        <v/>
      </c>
      <c r="U26" s="1"/>
      <c r="V26" s="1"/>
      <c r="W26" s="1"/>
      <c r="X26" s="1"/>
      <c r="Y26" s="1"/>
      <c r="Z26" s="1"/>
      <c r="AA26" s="1"/>
      <c r="AB26" s="1"/>
      <c r="AC26" s="1"/>
      <c r="AD26" s="1"/>
      <c r="AF26" s="1"/>
      <c r="AG26" s="1"/>
      <c r="AH26" s="1"/>
      <c r="AI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</row>
    <row r="27" spans="1:119" ht="16" x14ac:dyDescent="0.25">
      <c r="A27" s="67">
        <v>9</v>
      </c>
      <c r="B27" s="76" t="s">
        <v>42</v>
      </c>
      <c r="C27" s="102"/>
      <c r="D27" s="66">
        <v>0</v>
      </c>
      <c r="E27" s="66">
        <v>0.47</v>
      </c>
      <c r="F27" s="101"/>
      <c r="G27" s="102" t="s">
        <v>67</v>
      </c>
      <c r="H27" s="66"/>
      <c r="I27" s="66">
        <v>0.1</v>
      </c>
      <c r="J27" s="66">
        <v>0</v>
      </c>
      <c r="K27" s="101"/>
      <c r="L27" s="79" t="str">
        <f>IF(PKPT5[BF1]&lt;&gt;0,IF((OR(C27&gt;=$L$11, C27&lt;=$L$12)), "Outlier",C27), "")</f>
        <v/>
      </c>
      <c r="M27" s="11" t="str">
        <f>IF(PKPT5[BF2]&lt;&gt;0,IF((OR(D27&gt;=$M$11, D27&lt;=$M$12)), "Outlier",D27), "")</f>
        <v/>
      </c>
      <c r="N27" s="11">
        <f>IF(PKPT5[BF3]&lt;&gt;0,IF((OR(E27&gt;=$N$11, E27&lt;=$N$12)), "Outlier",E27), "")</f>
        <v>0.47</v>
      </c>
      <c r="O27" s="11" t="str">
        <f>IF(PKPT5[BF4]&lt;&gt;0,IF((OR(F27&gt;=$O$11, F27&lt;=$O$12)), "Outlier",F27), "")</f>
        <v/>
      </c>
      <c r="P27" s="79" t="str">
        <f>IF(PKPT5[PF1]&lt;&gt;0,IF((OR(H27&gt;=$P$11, H27&lt;=$P$12)), "Outlier",H27), "")</f>
        <v/>
      </c>
      <c r="Q27" s="11">
        <f>IF(PKPT5[PF2]&lt;&gt;0,IF((OR(I27&gt;=$Q$11, I27&lt;=$Q$12)), "Outlier",I27), "")</f>
        <v>0.1</v>
      </c>
      <c r="R27" s="11" t="str">
        <f>IF(PKPT5[PF3]&lt;&gt;0,IF((OR(J27&gt;=$R$11, J27&lt;=$R$12)), "Outlier",J27), "")</f>
        <v/>
      </c>
      <c r="S27" s="87" t="str">
        <f>IF(PKPT5[PF4]&lt;&gt;0,IF((OR(K27&gt;=$S$11, K27&lt;=$S$12)), "Outlier",K27), "")</f>
        <v/>
      </c>
      <c r="U27" s="1"/>
      <c r="V27" s="1"/>
      <c r="W27" s="1"/>
      <c r="X27" s="1"/>
      <c r="Y27" s="1"/>
      <c r="Z27" s="1"/>
      <c r="AA27" s="1"/>
      <c r="AB27" s="1"/>
      <c r="AC27" s="1"/>
      <c r="AD27" s="1"/>
      <c r="AF27" s="1"/>
      <c r="AG27" s="1"/>
      <c r="AH27" s="1"/>
      <c r="AI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</row>
    <row r="28" spans="1:119" ht="16" x14ac:dyDescent="0.25">
      <c r="A28" s="67">
        <v>10</v>
      </c>
      <c r="B28" s="76" t="s">
        <v>43</v>
      </c>
      <c r="C28" s="102"/>
      <c r="D28" s="66">
        <v>0</v>
      </c>
      <c r="E28" s="66">
        <v>0.53</v>
      </c>
      <c r="F28" s="101"/>
      <c r="G28" s="102" t="s">
        <v>68</v>
      </c>
      <c r="H28" s="66"/>
      <c r="I28" s="66">
        <v>1</v>
      </c>
      <c r="J28" s="66">
        <v>0</v>
      </c>
      <c r="K28" s="101"/>
      <c r="L28" s="79" t="str">
        <f>IF(PKPT5[BF1]&lt;&gt;0,IF((OR(C28&gt;=$L$11, C28&lt;=$L$12)), "Outlier",C28), "")</f>
        <v/>
      </c>
      <c r="M28" s="11" t="str">
        <f>IF(PKPT5[BF2]&lt;&gt;0,IF((OR(D28&gt;=$M$11, D28&lt;=$M$12)), "Outlier",D28), "")</f>
        <v/>
      </c>
      <c r="N28" s="11">
        <f>IF(PKPT5[BF3]&lt;&gt;0,IF((OR(E28&gt;=$N$11, E28&lt;=$N$12)), "Outlier",E28), "")</f>
        <v>0.53</v>
      </c>
      <c r="O28" s="11" t="str">
        <f>IF(PKPT5[BF4]&lt;&gt;0,IF((OR(F28&gt;=$O$11, F28&lt;=$O$12)), "Outlier",F28), "")</f>
        <v/>
      </c>
      <c r="P28" s="79" t="str">
        <f>IF(PKPT5[PF1]&lt;&gt;0,IF((OR(H28&gt;=$P$11, H28&lt;=$P$12)), "Outlier",H28), "")</f>
        <v/>
      </c>
      <c r="Q28" s="11" t="str">
        <f>IF(PKPT5[PF2]&lt;&gt;0,IF((OR(I28&gt;=$Q$11, I28&lt;=$Q$12)), "Outlier",I28), "")</f>
        <v>Outlier</v>
      </c>
      <c r="R28" s="11" t="str">
        <f>IF(PKPT5[PF3]&lt;&gt;0,IF((OR(J28&gt;=$R$11, J28&lt;=$R$12)), "Outlier",J28), "")</f>
        <v/>
      </c>
      <c r="S28" s="87" t="str">
        <f>IF(PKPT5[PF4]&lt;&gt;0,IF((OR(K28&gt;=$S$11, K28&lt;=$S$12)), "Outlier",K28), "")</f>
        <v/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F28" s="1"/>
      <c r="AG28" s="1"/>
      <c r="AH28" s="1"/>
      <c r="AI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</row>
    <row r="29" spans="1:119" ht="16" x14ac:dyDescent="0.25">
      <c r="A29" s="67">
        <v>11</v>
      </c>
      <c r="B29" s="76" t="s">
        <v>44</v>
      </c>
      <c r="C29" s="102"/>
      <c r="D29" s="66">
        <v>0</v>
      </c>
      <c r="E29" s="66">
        <v>0.59</v>
      </c>
      <c r="F29" s="101"/>
      <c r="G29" s="102" t="s">
        <v>69</v>
      </c>
      <c r="H29" s="66"/>
      <c r="I29" s="66">
        <v>0.44</v>
      </c>
      <c r="J29" s="66">
        <v>0</v>
      </c>
      <c r="K29" s="101"/>
      <c r="L29" s="79" t="str">
        <f>IF(PKPT5[BF1]&lt;&gt;0,IF((OR(C29&gt;=$L$11, C29&lt;=$L$12)), "Outlier",C29), "")</f>
        <v/>
      </c>
      <c r="M29" s="11" t="str">
        <f>IF(PKPT5[BF2]&lt;&gt;0,IF((OR(D29&gt;=$M$11, D29&lt;=$M$12)), "Outlier",D29), "")</f>
        <v/>
      </c>
      <c r="N29" s="11">
        <f>IF(PKPT5[BF3]&lt;&gt;0,IF((OR(E29&gt;=$N$11, E29&lt;=$N$12)), "Outlier",E29), "")</f>
        <v>0.59</v>
      </c>
      <c r="O29" s="11" t="str">
        <f>IF(PKPT5[BF4]&lt;&gt;0,IF((OR(F29&gt;=$O$11, F29&lt;=$O$12)), "Outlier",F29), "")</f>
        <v/>
      </c>
      <c r="P29" s="79" t="str">
        <f>IF(PKPT5[PF1]&lt;&gt;0,IF((OR(H29&gt;=$P$11, H29&lt;=$P$12)), "Outlier",H29), "")</f>
        <v/>
      </c>
      <c r="Q29" s="11" t="str">
        <f>IF(PKPT5[PF2]&lt;&gt;0,IF((OR(I29&gt;=$Q$11, I29&lt;=$Q$12)), "Outlier",I29), "")</f>
        <v>Outlier</v>
      </c>
      <c r="R29" s="11" t="str">
        <f>IF(PKPT5[PF3]&lt;&gt;0,IF((OR(J29&gt;=$R$11, J29&lt;=$R$12)), "Outlier",J29), "")</f>
        <v/>
      </c>
      <c r="S29" s="87" t="str">
        <f>IF(PKPT5[PF4]&lt;&gt;0,IF((OR(K29&gt;=$S$11, K29&lt;=$S$12)), "Outlier",K29), "")</f>
        <v/>
      </c>
      <c r="U29" s="1"/>
      <c r="V29" s="1"/>
      <c r="W29" s="1"/>
      <c r="X29" s="1"/>
      <c r="Y29" s="1"/>
      <c r="Z29" s="1"/>
      <c r="AA29" s="1"/>
      <c r="AB29" s="1"/>
      <c r="AC29" s="1"/>
      <c r="AD29" s="1"/>
      <c r="AF29" s="1"/>
      <c r="AG29" s="1"/>
      <c r="AH29" s="1"/>
      <c r="AI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</row>
    <row r="30" spans="1:119" ht="16" x14ac:dyDescent="0.25">
      <c r="A30" s="67">
        <v>12</v>
      </c>
      <c r="B30" s="76" t="s">
        <v>45</v>
      </c>
      <c r="C30" s="102"/>
      <c r="D30" s="66">
        <v>0</v>
      </c>
      <c r="E30" s="66">
        <v>0.65</v>
      </c>
      <c r="F30" s="101"/>
      <c r="G30" s="102" t="s">
        <v>70</v>
      </c>
      <c r="H30" s="66"/>
      <c r="I30" s="66">
        <v>0.47636363636363599</v>
      </c>
      <c r="J30" s="66">
        <v>0</v>
      </c>
      <c r="K30" s="101"/>
      <c r="L30" s="79" t="str">
        <f>IF(PKPT5[BF1]&lt;&gt;0,IF((OR(C30&gt;=$L$11, C30&lt;=$L$12)), "Outlier",C30), "")</f>
        <v/>
      </c>
      <c r="M30" s="11" t="str">
        <f>IF(PKPT5[BF2]&lt;&gt;0,IF((OR(D30&gt;=$M$11, D30&lt;=$M$12)), "Outlier",D30), "")</f>
        <v/>
      </c>
      <c r="N30" s="11">
        <f>IF(PKPT5[BF3]&lt;&gt;0,IF((OR(E30&gt;=$N$11, E30&lt;=$N$12)), "Outlier",E30), "")</f>
        <v>0.65</v>
      </c>
      <c r="O30" s="11" t="str">
        <f>IF(PKPT5[BF4]&lt;&gt;0,IF((OR(F30&gt;=$O$11, F30&lt;=$O$12)), "Outlier",F30), "")</f>
        <v/>
      </c>
      <c r="P30" s="79" t="str">
        <f>IF(PKPT5[PF1]&lt;&gt;0,IF((OR(H30&gt;=$P$11, H30&lt;=$P$12)), "Outlier",H30), "")</f>
        <v/>
      </c>
      <c r="Q30" s="11" t="str">
        <f>IF(PKPT5[PF2]&lt;&gt;0,IF((OR(I30&gt;=$Q$11, I30&lt;=$Q$12)), "Outlier",I30), "")</f>
        <v>Outlier</v>
      </c>
      <c r="R30" s="11" t="str">
        <f>IF(PKPT5[PF3]&lt;&gt;0,IF((OR(J30&gt;=$R$11, J30&lt;=$R$12)), "Outlier",J30), "")</f>
        <v/>
      </c>
      <c r="S30" s="87" t="str">
        <f>IF(PKPT5[PF4]&lt;&gt;0,IF((OR(K30&gt;=$S$11, K30&lt;=$S$12)), "Outlier",K30), "")</f>
        <v/>
      </c>
      <c r="U30" s="1"/>
      <c r="V30" s="1"/>
      <c r="W30" s="1"/>
      <c r="X30" s="1"/>
      <c r="Y30" s="1"/>
      <c r="Z30" s="1"/>
      <c r="AA30" s="1"/>
      <c r="AB30" s="1"/>
      <c r="AC30" s="1"/>
      <c r="AD30" s="1"/>
      <c r="AF30" s="1"/>
      <c r="AG30" s="1"/>
      <c r="AH30" s="1"/>
      <c r="AI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</row>
    <row r="31" spans="1:119" ht="16" x14ac:dyDescent="0.25">
      <c r="A31" s="67">
        <v>13</v>
      </c>
      <c r="B31" s="76" t="s">
        <v>46</v>
      </c>
      <c r="C31" s="102"/>
      <c r="D31" s="66">
        <v>0</v>
      </c>
      <c r="E31" s="66">
        <v>0.71</v>
      </c>
      <c r="F31" s="101"/>
      <c r="G31" s="102" t="s">
        <v>71</v>
      </c>
      <c r="H31" s="66"/>
      <c r="I31" s="66">
        <v>0.51272727272727203</v>
      </c>
      <c r="J31" s="66">
        <v>0</v>
      </c>
      <c r="K31" s="101"/>
      <c r="L31" s="79" t="str">
        <f>IF(PKPT5[BF1]&lt;&gt;0,IF((OR(C31&gt;=$L$11, C31&lt;=$L$12)), "Outlier",C31), "")</f>
        <v/>
      </c>
      <c r="M31" s="11" t="str">
        <f>IF(PKPT5[BF2]&lt;&gt;0,IF((OR(D31&gt;=$M$11, D31&lt;=$M$12)), "Outlier",D31), "")</f>
        <v/>
      </c>
      <c r="N31" s="11">
        <f>IF(PKPT5[BF3]&lt;&gt;0,IF((OR(E31&gt;=$N$11, E31&lt;=$N$12)), "Outlier",E31), "")</f>
        <v>0.71</v>
      </c>
      <c r="O31" s="11" t="str">
        <f>IF(PKPT5[BF4]&lt;&gt;0,IF((OR(F31&gt;=$O$11, F31&lt;=$O$12)), "Outlier",F31), "")</f>
        <v/>
      </c>
      <c r="P31" s="79" t="str">
        <f>IF(PKPT5[PF1]&lt;&gt;0,IF((OR(H31&gt;=$P$11, H31&lt;=$P$12)), "Outlier",H31), "")</f>
        <v/>
      </c>
      <c r="Q31" s="11" t="str">
        <f>IF(PKPT5[PF2]&lt;&gt;0,IF((OR(I31&gt;=$Q$11, I31&lt;=$Q$12)), "Outlier",I31), "")</f>
        <v>Outlier</v>
      </c>
      <c r="R31" s="11" t="str">
        <f>IF(PKPT5[PF3]&lt;&gt;0,IF((OR(J31&gt;=$R$11, J31&lt;=$R$12)), "Outlier",J31), "")</f>
        <v/>
      </c>
      <c r="S31" s="87" t="str">
        <f>IF(PKPT5[PF4]&lt;&gt;0,IF((OR(K31&gt;=$S$11, K31&lt;=$S$12)), "Outlier",K31), "")</f>
        <v/>
      </c>
      <c r="U31" s="1"/>
      <c r="V31" s="1"/>
      <c r="W31" s="1"/>
      <c r="X31" s="1"/>
      <c r="Y31" s="1"/>
      <c r="Z31" s="1"/>
      <c r="AA31" s="1"/>
      <c r="AB31" s="1"/>
      <c r="AC31" s="1"/>
      <c r="AD31" s="1"/>
      <c r="AF31" s="1"/>
      <c r="AG31" s="1"/>
      <c r="AH31" s="1"/>
      <c r="AI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</row>
    <row r="32" spans="1:119" ht="16" x14ac:dyDescent="0.25">
      <c r="A32" s="67">
        <v>14</v>
      </c>
      <c r="B32" s="76" t="s">
        <v>47</v>
      </c>
      <c r="C32" s="102"/>
      <c r="D32" s="66">
        <v>0</v>
      </c>
      <c r="E32" s="66">
        <v>0.77</v>
      </c>
      <c r="F32" s="101"/>
      <c r="G32" s="102" t="s">
        <v>72</v>
      </c>
      <c r="H32" s="66"/>
      <c r="I32" s="66">
        <v>0.1</v>
      </c>
      <c r="J32" s="66">
        <v>0</v>
      </c>
      <c r="K32" s="101"/>
      <c r="L32" s="79" t="str">
        <f>IF(PKPT5[BF1]&lt;&gt;0,IF((OR(C32&gt;=$L$11, C32&lt;=$L$12)), "Outlier",C32), "")</f>
        <v/>
      </c>
      <c r="M32" s="11" t="str">
        <f>IF(PKPT5[BF2]&lt;&gt;0,IF((OR(D32&gt;=$M$11, D32&lt;=$M$12)), "Outlier",D32), "")</f>
        <v/>
      </c>
      <c r="N32" s="11">
        <f>IF(PKPT5[BF3]&lt;&gt;0,IF((OR(E32&gt;=$N$11, E32&lt;=$N$12)), "Outlier",E32), "")</f>
        <v>0.77</v>
      </c>
      <c r="O32" s="11" t="str">
        <f>IF(PKPT5[BF4]&lt;&gt;0,IF((OR(F32&gt;=$O$11, F32&lt;=$O$12)), "Outlier",F32), "")</f>
        <v/>
      </c>
      <c r="P32" s="79" t="str">
        <f>IF(PKPT5[PF1]&lt;&gt;0,IF((OR(H32&gt;=$P$11, H32&lt;=$P$12)), "Outlier",H32), "")</f>
        <v/>
      </c>
      <c r="Q32" s="11">
        <f>IF(PKPT5[PF2]&lt;&gt;0,IF((OR(I32&gt;=$Q$11, I32&lt;=$Q$12)), "Outlier",I32), "")</f>
        <v>0.1</v>
      </c>
      <c r="R32" s="11" t="str">
        <f>IF(PKPT5[PF3]&lt;&gt;0,IF((OR(J32&gt;=$R$11, J32&lt;=$R$12)), "Outlier",J32), "")</f>
        <v/>
      </c>
      <c r="S32" s="87" t="str">
        <f>IF(PKPT5[PF4]&lt;&gt;0,IF((OR(K32&gt;=$S$11, K32&lt;=$S$12)), "Outlier",K32), "")</f>
        <v/>
      </c>
      <c r="U32" s="1"/>
      <c r="V32" s="1"/>
      <c r="W32" s="1"/>
      <c r="X32" s="1"/>
      <c r="Y32" s="1"/>
      <c r="Z32" s="1"/>
      <c r="AA32" s="1"/>
      <c r="AB32" s="1"/>
      <c r="AC32" s="1"/>
      <c r="AD32" s="1"/>
      <c r="AF32" s="1"/>
      <c r="AG32" s="1"/>
      <c r="AH32" s="1"/>
      <c r="AI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</row>
    <row r="33" spans="1:119" ht="16" x14ac:dyDescent="0.25">
      <c r="A33" s="67">
        <v>15</v>
      </c>
      <c r="B33" s="76" t="s">
        <v>48</v>
      </c>
      <c r="C33" s="102"/>
      <c r="D33" s="66">
        <v>0</v>
      </c>
      <c r="E33" s="66">
        <v>0.83</v>
      </c>
      <c r="F33" s="101"/>
      <c r="G33" s="102" t="s">
        <v>73</v>
      </c>
      <c r="H33" s="66"/>
      <c r="I33" s="66">
        <v>0.1</v>
      </c>
      <c r="J33" s="66">
        <v>0</v>
      </c>
      <c r="K33" s="101"/>
      <c r="L33" s="79" t="str">
        <f>IF(PKPT5[BF1]&lt;&gt;0,IF((OR(C33&gt;=$L$11, C33&lt;=$L$12)), "Outlier",C33), "")</f>
        <v/>
      </c>
      <c r="M33" s="11" t="str">
        <f>IF(PKPT5[BF2]&lt;&gt;0,IF((OR(D33&gt;=$M$11, D33&lt;=$M$12)), "Outlier",D33), "")</f>
        <v/>
      </c>
      <c r="N33" s="11">
        <f>IF(PKPT5[BF3]&lt;&gt;0,IF((OR(E33&gt;=$N$11, E33&lt;=$N$12)), "Outlier",E33), "")</f>
        <v>0.83</v>
      </c>
      <c r="O33" s="11" t="str">
        <f>IF(PKPT5[BF4]&lt;&gt;0,IF((OR(F33&gt;=$O$11, F33&lt;=$O$12)), "Outlier",F33), "")</f>
        <v/>
      </c>
      <c r="P33" s="79" t="str">
        <f>IF(PKPT5[PF1]&lt;&gt;0,IF((OR(H33&gt;=$P$11, H33&lt;=$P$12)), "Outlier",H33), "")</f>
        <v/>
      </c>
      <c r="Q33" s="11">
        <f>IF(PKPT5[PF2]&lt;&gt;0,IF((OR(I33&gt;=$Q$11, I33&lt;=$Q$12)), "Outlier",I33), "")</f>
        <v>0.1</v>
      </c>
      <c r="R33" s="11" t="str">
        <f>IF(PKPT5[PF3]&lt;&gt;0,IF((OR(J33&gt;=$R$11, J33&lt;=$R$12)), "Outlier",J33), "")</f>
        <v/>
      </c>
      <c r="S33" s="87" t="str">
        <f>IF(PKPT5[PF4]&lt;&gt;0,IF((OR(K33&gt;=$S$11, K33&lt;=$S$12)), "Outlier",K33), "")</f>
        <v/>
      </c>
      <c r="U33" s="1"/>
      <c r="V33" s="1"/>
      <c r="W33" s="1"/>
      <c r="X33" s="1"/>
      <c r="Y33" s="1"/>
      <c r="Z33" s="1"/>
      <c r="AA33" s="1"/>
      <c r="AB33" s="1"/>
      <c r="AC33" s="1"/>
      <c r="AD33" s="1"/>
      <c r="AF33" s="1"/>
      <c r="AG33" s="1"/>
      <c r="AH33" s="1"/>
      <c r="AI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</row>
    <row r="34" spans="1:119" ht="16" x14ac:dyDescent="0.25">
      <c r="A34" s="67">
        <v>16</v>
      </c>
      <c r="B34" s="76" t="s">
        <v>49</v>
      </c>
      <c r="C34" s="102"/>
      <c r="D34" s="66">
        <v>0</v>
      </c>
      <c r="E34" s="66">
        <v>0.89</v>
      </c>
      <c r="F34" s="101"/>
      <c r="G34" s="102" t="s">
        <v>74</v>
      </c>
      <c r="H34" s="66"/>
      <c r="I34" s="66">
        <v>0.1</v>
      </c>
      <c r="J34" s="66">
        <v>0</v>
      </c>
      <c r="K34" s="101"/>
      <c r="L34" s="79" t="str">
        <f>IF(PKPT5[BF1]&lt;&gt;0,IF((OR(C34&gt;=$L$11, C34&lt;=$L$12)), "Outlier",C34), "")</f>
        <v/>
      </c>
      <c r="M34" s="11" t="str">
        <f>IF(PKPT5[BF2]&lt;&gt;0,IF((OR(D34&gt;=$M$11, D34&lt;=$M$12)), "Outlier",D34), "")</f>
        <v/>
      </c>
      <c r="N34" s="11">
        <f>IF(PKPT5[BF3]&lt;&gt;0,IF((OR(E34&gt;=$N$11, E34&lt;=$N$12)), "Outlier",E34), "")</f>
        <v>0.89</v>
      </c>
      <c r="O34" s="11" t="str">
        <f>IF(PKPT5[BF4]&lt;&gt;0,IF((OR(F34&gt;=$O$11, F34&lt;=$O$12)), "Outlier",F34), "")</f>
        <v/>
      </c>
      <c r="P34" s="79" t="str">
        <f>IF(PKPT5[PF1]&lt;&gt;0,IF((OR(H34&gt;=$P$11, H34&lt;=$P$12)), "Outlier",H34), "")</f>
        <v/>
      </c>
      <c r="Q34" s="11">
        <f>IF(PKPT5[PF2]&lt;&gt;0,IF((OR(I34&gt;=$Q$11, I34&lt;=$Q$12)), "Outlier",I34), "")</f>
        <v>0.1</v>
      </c>
      <c r="R34" s="11" t="str">
        <f>IF(PKPT5[PF3]&lt;&gt;0,IF((OR(J34&gt;=$R$11, J34&lt;=$R$12)), "Outlier",J34), "")</f>
        <v/>
      </c>
      <c r="S34" s="87" t="str">
        <f>IF(PKPT5[PF4]&lt;&gt;0,IF((OR(K34&gt;=$S$11, K34&lt;=$S$12)), "Outlier",K34), "")</f>
        <v/>
      </c>
      <c r="U34" s="1"/>
      <c r="V34" s="1"/>
      <c r="W34" s="1"/>
      <c r="X34" s="1"/>
      <c r="Y34" s="1"/>
      <c r="Z34" s="1"/>
      <c r="AA34" s="1"/>
      <c r="AB34" s="1"/>
      <c r="AC34" s="1"/>
      <c r="AD34" s="1"/>
      <c r="AF34" s="1"/>
      <c r="AG34" s="1"/>
      <c r="AH34" s="1"/>
      <c r="AI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</row>
    <row r="35" spans="1:119" ht="16" x14ac:dyDescent="0.25">
      <c r="A35" s="67">
        <v>17</v>
      </c>
      <c r="B35" s="76" t="s">
        <v>50</v>
      </c>
      <c r="C35" s="102"/>
      <c r="D35" s="66">
        <v>0</v>
      </c>
      <c r="E35" s="66">
        <v>0.95</v>
      </c>
      <c r="F35" s="101"/>
      <c r="G35" s="102" t="s">
        <v>75</v>
      </c>
      <c r="H35" s="66"/>
      <c r="I35" s="66">
        <v>0.1</v>
      </c>
      <c r="J35" s="66">
        <v>0.5</v>
      </c>
      <c r="K35" s="101"/>
      <c r="L35" s="79" t="str">
        <f>IF(PKPT5[BF1]&lt;&gt;0,IF((OR(C35&gt;=$L$11, C35&lt;=$L$12)), "Outlier",C35), "")</f>
        <v/>
      </c>
      <c r="M35" s="11" t="str">
        <f>IF(PKPT5[BF2]&lt;&gt;0,IF((OR(D35&gt;=$M$11, D35&lt;=$M$12)), "Outlier",D35), "")</f>
        <v/>
      </c>
      <c r="N35" s="11">
        <f>IF(PKPT5[BF3]&lt;&gt;0,IF((OR(E35&gt;=$N$11, E35&lt;=$N$12)), "Outlier",E35), "")</f>
        <v>0.95</v>
      </c>
      <c r="O35" s="11" t="str">
        <f>IF(PKPT5[BF4]&lt;&gt;0,IF((OR(F35&gt;=$O$11, F35&lt;=$O$12)), "Outlier",F35), "")</f>
        <v/>
      </c>
      <c r="P35" s="79" t="str">
        <f>IF(PKPT5[PF1]&lt;&gt;0,IF((OR(H35&gt;=$P$11, H35&lt;=$P$12)), "Outlier",H35), "")</f>
        <v/>
      </c>
      <c r="Q35" s="11">
        <f>IF(PKPT5[PF2]&lt;&gt;0,IF((OR(I35&gt;=$Q$11, I35&lt;=$Q$12)), "Outlier",I35), "")</f>
        <v>0.1</v>
      </c>
      <c r="R35" s="11">
        <f>IF(PKPT5[PF3]&lt;&gt;0,IF((OR(J35&gt;=$R$11, J35&lt;=$R$12)), "Outlier",J35), "")</f>
        <v>0.5</v>
      </c>
      <c r="S35" s="87" t="str">
        <f>IF(PKPT5[PF4]&lt;&gt;0,IF((OR(K35&gt;=$S$11, K35&lt;=$S$12)), "Outlier",K35), "")</f>
        <v/>
      </c>
      <c r="U35" s="1"/>
      <c r="V35" s="1"/>
      <c r="W35" s="1"/>
      <c r="X35" s="1"/>
      <c r="Y35" s="1"/>
      <c r="Z35" s="1"/>
      <c r="AA35" s="1"/>
      <c r="AB35" s="1"/>
      <c r="AC35" s="1"/>
      <c r="AD35" s="1"/>
      <c r="AF35" s="1"/>
      <c r="AG35" s="1"/>
      <c r="AH35" s="1"/>
      <c r="AI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</row>
    <row r="36" spans="1:119" ht="16" x14ac:dyDescent="0.25">
      <c r="A36" s="67">
        <v>18</v>
      </c>
      <c r="B36" s="76" t="s">
        <v>51</v>
      </c>
      <c r="C36" s="102"/>
      <c r="D36" s="66">
        <v>0</v>
      </c>
      <c r="E36" s="66">
        <v>1.01</v>
      </c>
      <c r="F36" s="101"/>
      <c r="G36" s="102" t="s">
        <v>76</v>
      </c>
      <c r="H36" s="66"/>
      <c r="I36" s="66">
        <v>0.1</v>
      </c>
      <c r="J36" s="66">
        <v>0.5</v>
      </c>
      <c r="K36" s="101"/>
      <c r="L36" s="79" t="str">
        <f>IF(PKPT5[BF1]&lt;&gt;0,IF((OR(C36&gt;=$L$11, C36&lt;=$L$12)), "Outlier",C36), "")</f>
        <v/>
      </c>
      <c r="M36" s="11" t="str">
        <f>IF(PKPT5[BF2]&lt;&gt;0,IF((OR(D36&gt;=$M$11, D36&lt;=$M$12)), "Outlier",D36), "")</f>
        <v/>
      </c>
      <c r="N36" s="11">
        <f>IF(PKPT5[BF3]&lt;&gt;0,IF((OR(E36&gt;=$N$11, E36&lt;=$N$12)), "Outlier",E36), "")</f>
        <v>1.01</v>
      </c>
      <c r="O36" s="11" t="str">
        <f>IF(PKPT5[BF4]&lt;&gt;0,IF((OR(F36&gt;=$O$11, F36&lt;=$O$12)), "Outlier",F36), "")</f>
        <v/>
      </c>
      <c r="P36" s="79" t="str">
        <f>IF(PKPT5[PF1]&lt;&gt;0,IF((OR(H36&gt;=$P$11, H36&lt;=$P$12)), "Outlier",H36), "")</f>
        <v/>
      </c>
      <c r="Q36" s="11">
        <f>IF(PKPT5[PF2]&lt;&gt;0,IF((OR(I36&gt;=$Q$11, I36&lt;=$Q$12)), "Outlier",I36), "")</f>
        <v>0.1</v>
      </c>
      <c r="R36" s="11">
        <f>IF(PKPT5[PF3]&lt;&gt;0,IF((OR(J36&gt;=$R$11, J36&lt;=$R$12)), "Outlier",J36), "")</f>
        <v>0.5</v>
      </c>
      <c r="S36" s="87" t="str">
        <f>IF(PKPT5[PF4]&lt;&gt;0,IF((OR(K36&gt;=$S$11, K36&lt;=$S$12)), "Outlier",K36), "")</f>
        <v/>
      </c>
      <c r="U36" s="1"/>
      <c r="V36" s="1"/>
      <c r="W36" s="1"/>
      <c r="X36" s="1"/>
      <c r="Y36" s="1"/>
      <c r="Z36" s="1"/>
      <c r="AA36" s="1"/>
      <c r="AB36" s="1"/>
      <c r="AC36" s="1"/>
      <c r="AD36" s="1"/>
      <c r="AF36" s="1"/>
      <c r="AG36" s="1"/>
      <c r="AH36" s="1"/>
      <c r="AI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</row>
    <row r="37" spans="1:119" ht="16" x14ac:dyDescent="0.25">
      <c r="A37" s="67">
        <v>19</v>
      </c>
      <c r="B37" s="76" t="s">
        <v>52</v>
      </c>
      <c r="C37" s="102"/>
      <c r="D37" s="66">
        <v>0</v>
      </c>
      <c r="E37" s="66">
        <v>1.07</v>
      </c>
      <c r="F37" s="101"/>
      <c r="G37" s="102" t="s">
        <v>77</v>
      </c>
      <c r="H37" s="66"/>
      <c r="I37" s="66">
        <v>0.1</v>
      </c>
      <c r="J37" s="66">
        <v>0.5</v>
      </c>
      <c r="K37" s="101"/>
      <c r="L37" s="79" t="str">
        <f>IF(PKPT5[BF1]&lt;&gt;0,IF((OR(C37&gt;=$L$11, C37&lt;=$L$12)), "Outlier",C37), "")</f>
        <v/>
      </c>
      <c r="M37" s="11" t="str">
        <f>IF(PKPT5[BF2]&lt;&gt;0,IF((OR(D37&gt;=$M$11, D37&lt;=$M$12)), "Outlier",D37), "")</f>
        <v/>
      </c>
      <c r="N37" s="11">
        <f>IF(PKPT5[BF3]&lt;&gt;0,IF((OR(E37&gt;=$N$11, E37&lt;=$N$12)), "Outlier",E37), "")</f>
        <v>1.07</v>
      </c>
      <c r="O37" s="11" t="str">
        <f>IF(PKPT5[BF4]&lt;&gt;0,IF((OR(F37&gt;=$O$11, F37&lt;=$O$12)), "Outlier",F37), "")</f>
        <v/>
      </c>
      <c r="P37" s="79" t="str">
        <f>IF(PKPT5[PF1]&lt;&gt;0,IF((OR(H37&gt;=$P$11, H37&lt;=$P$12)), "Outlier",H37), "")</f>
        <v/>
      </c>
      <c r="Q37" s="11">
        <f>IF(PKPT5[PF2]&lt;&gt;0,IF((OR(I37&gt;=$Q$11, I37&lt;=$Q$12)), "Outlier",I37), "")</f>
        <v>0.1</v>
      </c>
      <c r="R37" s="11">
        <f>IF(PKPT5[PF3]&lt;&gt;0,IF((OR(J37&gt;=$R$11, J37&lt;=$R$12)), "Outlier",J37), "")</f>
        <v>0.5</v>
      </c>
      <c r="S37" s="87" t="str">
        <f>IF(PKPT5[PF4]&lt;&gt;0,IF((OR(K37&gt;=$S$11, K37&lt;=$S$12)), "Outlier",K37), "")</f>
        <v/>
      </c>
      <c r="U37" s="1"/>
      <c r="V37" s="1"/>
      <c r="W37" s="1"/>
      <c r="X37" s="1"/>
      <c r="Y37" s="1"/>
      <c r="Z37" s="1"/>
      <c r="AA37" s="1"/>
      <c r="AB37" s="1"/>
      <c r="AC37" s="1"/>
      <c r="AD37" s="1"/>
      <c r="AF37" s="1"/>
      <c r="AG37" s="1"/>
      <c r="AH37" s="1"/>
      <c r="AI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</row>
    <row r="38" spans="1:119" ht="16" x14ac:dyDescent="0.25">
      <c r="A38" s="67">
        <v>20</v>
      </c>
      <c r="B38" s="76" t="s">
        <v>53</v>
      </c>
      <c r="C38" s="102"/>
      <c r="D38" s="66">
        <v>0</v>
      </c>
      <c r="E38" s="66">
        <v>1.1299999999999999</v>
      </c>
      <c r="F38" s="101"/>
      <c r="G38" s="102" t="s">
        <v>78</v>
      </c>
      <c r="H38" s="66"/>
      <c r="I38" s="66">
        <v>0.1</v>
      </c>
      <c r="J38" s="66">
        <v>0.5</v>
      </c>
      <c r="K38" s="101"/>
      <c r="L38" s="79" t="str">
        <f>IF(PKPT5[BF1]&lt;&gt;0,IF((OR(C38&gt;=$L$11, C38&lt;=$L$12)), "Outlier",C38), "")</f>
        <v/>
      </c>
      <c r="M38" s="11" t="str">
        <f>IF(PKPT5[BF2]&lt;&gt;0,IF((OR(D38&gt;=$M$11, D38&lt;=$M$12)), "Outlier",D38), "")</f>
        <v/>
      </c>
      <c r="N38" s="11">
        <f>IF(PKPT5[BF3]&lt;&gt;0,IF((OR(E38&gt;=$N$11, E38&lt;=$N$12)), "Outlier",E38), "")</f>
        <v>1.1299999999999999</v>
      </c>
      <c r="O38" s="11" t="str">
        <f>IF(PKPT5[BF4]&lt;&gt;0,IF((OR(F38&gt;=$O$11, F38&lt;=$O$12)), "Outlier",F38), "")</f>
        <v/>
      </c>
      <c r="P38" s="79" t="str">
        <f>IF(PKPT5[PF1]&lt;&gt;0,IF((OR(H38&gt;=$P$11, H38&lt;=$P$12)), "Outlier",H38), "")</f>
        <v/>
      </c>
      <c r="Q38" s="11">
        <f>IF(PKPT5[PF2]&lt;&gt;0,IF((OR(I38&gt;=$Q$11, I38&lt;=$Q$12)), "Outlier",I38), "")</f>
        <v>0.1</v>
      </c>
      <c r="R38" s="11">
        <f>IF(PKPT5[PF3]&lt;&gt;0,IF((OR(J38&gt;=$R$11, J38&lt;=$R$12)), "Outlier",J38), "")</f>
        <v>0.5</v>
      </c>
      <c r="S38" s="87" t="str">
        <f>IF(PKPT5[PF4]&lt;&gt;0,IF((OR(K38&gt;=$S$11, K38&lt;=$S$12)), "Outlier",K38), "")</f>
        <v/>
      </c>
      <c r="U38" s="1"/>
      <c r="V38" s="1"/>
      <c r="W38" s="1"/>
      <c r="X38" s="1"/>
      <c r="Y38" s="1"/>
      <c r="Z38" s="1"/>
      <c r="AA38" s="1"/>
      <c r="AB38" s="1"/>
      <c r="AC38" s="1"/>
      <c r="AD38" s="1"/>
      <c r="AF38" s="1"/>
      <c r="AG38" s="1"/>
      <c r="AH38" s="1"/>
      <c r="AI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</row>
    <row r="39" spans="1:119" ht="16" x14ac:dyDescent="0.25">
      <c r="A39" s="67">
        <v>21</v>
      </c>
      <c r="B39" s="76" t="s">
        <v>84</v>
      </c>
      <c r="C39" s="102"/>
      <c r="D39" s="66">
        <v>0</v>
      </c>
      <c r="E39" s="66">
        <v>1.19</v>
      </c>
      <c r="F39" s="101"/>
      <c r="G39" s="102" t="s">
        <v>79</v>
      </c>
      <c r="H39" s="66"/>
      <c r="I39" s="66">
        <v>0.1</v>
      </c>
      <c r="J39" s="66">
        <v>0.5</v>
      </c>
      <c r="K39" s="101"/>
      <c r="L39" s="79" t="str">
        <f>IF(PKPT5[BF1]&lt;&gt;0,IF((OR(C39&gt;=$L$11, C39&lt;=$L$12)), "Outlier",C39), "")</f>
        <v/>
      </c>
      <c r="M39" s="11" t="str">
        <f>IF(PKPT5[BF2]&lt;&gt;0,IF((OR(D39&gt;=$M$11, D39&lt;=$M$12)), "Outlier",D39), "")</f>
        <v/>
      </c>
      <c r="N39" s="80">
        <f>IF(PKPT5[BF3]&lt;&gt;0,IF((OR(E39&gt;=$N$11, E39&lt;=$N$12)), "Outlier",E39), "")</f>
        <v>1.19</v>
      </c>
      <c r="O39" s="80" t="str">
        <f>IF(PKPT5[BF4]&lt;&gt;0,IF((OR(F39&gt;=$O$11, F39&lt;=$O$12)), "Outlier",F39), "")</f>
        <v/>
      </c>
      <c r="P39" s="79" t="str">
        <f>IF(PKPT5[PF1]&lt;&gt;0,IF((OR(H39&gt;=$P$11, H39&lt;=$P$12)), "Outlier",H39), "")</f>
        <v/>
      </c>
      <c r="Q39" s="11">
        <f>IF(PKPT5[PF2]&lt;&gt;0,IF((OR(I39&gt;=$Q$11, I39&lt;=$Q$12)), "Outlier",I39), "")</f>
        <v>0.1</v>
      </c>
      <c r="R39" s="11">
        <f>IF(PKPT5[PF3]&lt;&gt;0,IF((OR(J39&gt;=$R$11, J39&lt;=$R$12)), "Outlier",J39), "")</f>
        <v>0.5</v>
      </c>
      <c r="S39" s="87" t="str">
        <f>IF(PKPT5[PF4]&lt;&gt;0,IF((OR(K39&gt;=$S$11, K39&lt;=$S$12)), "Outlier",K39), "")</f>
        <v/>
      </c>
      <c r="U39" s="1"/>
      <c r="V39" s="1"/>
      <c r="W39" s="1"/>
      <c r="X39" s="1"/>
      <c r="Y39" s="1"/>
      <c r="Z39" s="1"/>
      <c r="AA39" s="1"/>
      <c r="AB39" s="1"/>
      <c r="AC39" s="1"/>
      <c r="AD39" s="1"/>
      <c r="AF39" s="1"/>
      <c r="AG39" s="1"/>
      <c r="AH39" s="1"/>
      <c r="AI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</row>
    <row r="40" spans="1:119" ht="16" x14ac:dyDescent="0.25">
      <c r="A40" s="67">
        <v>22</v>
      </c>
      <c r="B40" s="76" t="s">
        <v>85</v>
      </c>
      <c r="C40" s="102"/>
      <c r="D40" s="66">
        <v>0</v>
      </c>
      <c r="E40" s="66">
        <v>1.25</v>
      </c>
      <c r="F40" s="101"/>
      <c r="G40" s="102" t="s">
        <v>80</v>
      </c>
      <c r="H40" s="66"/>
      <c r="I40" s="66">
        <v>0.1</v>
      </c>
      <c r="J40" s="66">
        <v>0.5</v>
      </c>
      <c r="K40" s="101"/>
      <c r="L40" s="79" t="str">
        <f>IF(PKPT5[BF1]&lt;&gt;0,IF((OR(C40&gt;=$L$11, C40&lt;=$L$12)), "Outlier",C40), "")</f>
        <v/>
      </c>
      <c r="M40" s="11" t="str">
        <f>IF(PKPT5[BF2]&lt;&gt;0,IF((OR(D40&gt;=$M$11, D40&lt;=$M$12)), "Outlier",D40), "")</f>
        <v/>
      </c>
      <c r="N40" s="80">
        <f>IF(PKPT5[BF3]&lt;&gt;0,IF((OR(E40&gt;=$N$11, E40&lt;=$N$12)), "Outlier",E40), "")</f>
        <v>1.25</v>
      </c>
      <c r="O40" s="80" t="str">
        <f>IF(PKPT5[BF4]&lt;&gt;0,IF((OR(F40&gt;=$O$11, F40&lt;=$O$12)), "Outlier",F40), "")</f>
        <v/>
      </c>
      <c r="P40" s="79" t="str">
        <f>IF(PKPT5[PF1]&lt;&gt;0,IF((OR(H40&gt;=$P$11, H40&lt;=$P$12)), "Outlier",H40), "")</f>
        <v/>
      </c>
      <c r="Q40" s="11">
        <f>IF(PKPT5[PF2]&lt;&gt;0,IF((OR(I40&gt;=$Q$11, I40&lt;=$Q$12)), "Outlier",I40), "")</f>
        <v>0.1</v>
      </c>
      <c r="R40" s="11">
        <f>IF(PKPT5[PF3]&lt;&gt;0,IF((OR(J40&gt;=$R$11, J40&lt;=$R$12)), "Outlier",J40), "")</f>
        <v>0.5</v>
      </c>
      <c r="S40" s="87" t="str">
        <f>IF(PKPT5[PF4]&lt;&gt;0,IF((OR(K40&gt;=$S$11, K40&lt;=$S$12)), "Outlier",K40), "")</f>
        <v/>
      </c>
      <c r="U40" s="1"/>
      <c r="V40" s="1"/>
      <c r="W40" s="1"/>
      <c r="X40" s="1"/>
      <c r="Y40" s="1"/>
      <c r="Z40" s="1"/>
      <c r="AA40" s="1"/>
      <c r="AB40" s="1"/>
      <c r="AC40" s="1"/>
      <c r="AD40" s="1"/>
      <c r="AF40" s="1"/>
      <c r="AG40" s="1"/>
      <c r="AH40" s="1"/>
      <c r="AI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</row>
    <row r="41" spans="1:119" ht="16" x14ac:dyDescent="0.25">
      <c r="A41" s="67">
        <v>23</v>
      </c>
      <c r="B41" s="76" t="s">
        <v>86</v>
      </c>
      <c r="C41" s="102"/>
      <c r="D41" s="66">
        <v>0</v>
      </c>
      <c r="E41" s="66">
        <v>1.31</v>
      </c>
      <c r="F41" s="101"/>
      <c r="G41" s="102" t="s">
        <v>104</v>
      </c>
      <c r="H41" s="66"/>
      <c r="I41" s="66">
        <v>0.1</v>
      </c>
      <c r="J41" s="66">
        <v>0.5</v>
      </c>
      <c r="K41" s="101"/>
      <c r="L41" s="79" t="str">
        <f>IF(PKPT5[BF1]&lt;&gt;0,IF((OR(C41&gt;=$L$11, C41&lt;=$L$12)), "Outlier",C41), "")</f>
        <v/>
      </c>
      <c r="M41" s="11" t="str">
        <f>IF(PKPT5[BF2]&lt;&gt;0,IF((OR(D41&gt;=$M$11, D41&lt;=$M$12)), "Outlier",D41), "")</f>
        <v/>
      </c>
      <c r="N41" s="80">
        <f>IF(PKPT5[BF3]&lt;&gt;0,IF((OR(E41&gt;=$N$11, E41&lt;=$N$12)), "Outlier",E41), "")</f>
        <v>1.31</v>
      </c>
      <c r="O41" s="80" t="str">
        <f>IF(PKPT5[BF4]&lt;&gt;0,IF((OR(F41&gt;=$O$11, F41&lt;=$O$12)), "Outlier",F41), "")</f>
        <v/>
      </c>
      <c r="P41" s="79" t="str">
        <f>IF(PKPT5[PF1]&lt;&gt;0,IF((OR(H41&gt;=$P$11, H41&lt;=$P$12)), "Outlier",H41), "")</f>
        <v/>
      </c>
      <c r="Q41" s="11">
        <f>IF(PKPT5[PF2]&lt;&gt;0,IF((OR(I41&gt;=$Q$11, I41&lt;=$Q$12)), "Outlier",I41), "")</f>
        <v>0.1</v>
      </c>
      <c r="R41" s="11">
        <f>IF(PKPT5[PF3]&lt;&gt;0,IF((OR(J41&gt;=$R$11, J41&lt;=$R$12)), "Outlier",J41), "")</f>
        <v>0.5</v>
      </c>
      <c r="S41" s="87" t="str">
        <f>IF(PKPT5[PF4]&lt;&gt;0,IF((OR(K41&gt;=$S$11, K41&lt;=$S$12)), "Outlier",K41), "")</f>
        <v/>
      </c>
      <c r="U41" s="1"/>
      <c r="V41" s="1"/>
      <c r="W41" s="1"/>
      <c r="X41" s="1"/>
      <c r="Y41" s="1"/>
      <c r="Z41" s="1"/>
      <c r="AA41" s="1"/>
      <c r="AB41" s="1"/>
      <c r="AC41" s="1"/>
      <c r="AD41" s="1"/>
      <c r="AF41" s="1"/>
      <c r="AG41" s="1"/>
      <c r="AH41" s="1"/>
      <c r="AI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</row>
    <row r="42" spans="1:119" ht="16" x14ac:dyDescent="0.25">
      <c r="A42" s="67">
        <v>24</v>
      </c>
      <c r="B42" s="76" t="s">
        <v>87</v>
      </c>
      <c r="C42" s="102"/>
      <c r="D42" s="66">
        <v>0</v>
      </c>
      <c r="E42" s="66">
        <v>1.37</v>
      </c>
      <c r="F42" s="101"/>
      <c r="G42" s="102" t="s">
        <v>105</v>
      </c>
      <c r="H42" s="66"/>
      <c r="I42" s="66">
        <v>0.1</v>
      </c>
      <c r="J42" s="66">
        <v>0.5</v>
      </c>
      <c r="K42" s="101"/>
      <c r="L42" s="79" t="str">
        <f>IF(PKPT5[BF1]&lt;&gt;0,IF((OR(C42&gt;=$L$11, C42&lt;=$L$12)), "Outlier",C42), "")</f>
        <v/>
      </c>
      <c r="M42" s="11" t="str">
        <f>IF(PKPT5[BF2]&lt;&gt;0,IF((OR(D42&gt;=$M$11, D42&lt;=$M$12)), "Outlier",D42), "")</f>
        <v/>
      </c>
      <c r="N42" s="80">
        <f>IF(PKPT5[BF3]&lt;&gt;0,IF((OR(E42&gt;=$N$11, E42&lt;=$N$12)), "Outlier",E42), "")</f>
        <v>1.37</v>
      </c>
      <c r="O42" s="80" t="str">
        <f>IF(PKPT5[BF4]&lt;&gt;0,IF((OR(F42&gt;=$O$11, F42&lt;=$O$12)), "Outlier",F42), "")</f>
        <v/>
      </c>
      <c r="P42" s="79" t="str">
        <f>IF(PKPT5[PF1]&lt;&gt;0,IF((OR(H42&gt;=$P$11, H42&lt;=$P$12)), "Outlier",H42), "")</f>
        <v/>
      </c>
      <c r="Q42" s="11">
        <f>IF(PKPT5[PF2]&lt;&gt;0,IF((OR(I42&gt;=$Q$11, I42&lt;=$Q$12)), "Outlier",I42), "")</f>
        <v>0.1</v>
      </c>
      <c r="R42" s="11">
        <f>IF(PKPT5[PF3]&lt;&gt;0,IF((OR(J42&gt;=$R$11, J42&lt;=$R$12)), "Outlier",J42), "")</f>
        <v>0.5</v>
      </c>
      <c r="S42" s="87" t="str">
        <f>IF(PKPT5[PF4]&lt;&gt;0,IF((OR(K42&gt;=$S$11, K42&lt;=$S$12)), "Outlier",K42), "")</f>
        <v/>
      </c>
      <c r="U42" s="1"/>
      <c r="V42" s="1"/>
      <c r="W42" s="1"/>
      <c r="X42" s="1"/>
      <c r="Y42" s="1"/>
      <c r="Z42" s="1"/>
      <c r="AA42" s="1"/>
      <c r="AB42" s="1"/>
      <c r="AC42" s="1"/>
      <c r="AD42" s="1"/>
      <c r="AF42" s="1"/>
      <c r="AG42" s="1"/>
      <c r="AH42" s="1"/>
      <c r="AI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</row>
    <row r="43" spans="1:119" ht="16" x14ac:dyDescent="0.25">
      <c r="A43" s="67">
        <v>25</v>
      </c>
      <c r="B43" s="76" t="s">
        <v>88</v>
      </c>
      <c r="C43" s="102"/>
      <c r="D43" s="66">
        <v>0</v>
      </c>
      <c r="E43" s="66">
        <v>1.43</v>
      </c>
      <c r="F43" s="101"/>
      <c r="G43" s="102" t="s">
        <v>106</v>
      </c>
      <c r="H43" s="66"/>
      <c r="I43" s="66">
        <v>0.1</v>
      </c>
      <c r="J43" s="66">
        <v>0.5</v>
      </c>
      <c r="K43" s="101"/>
      <c r="L43" s="79" t="str">
        <f>IF(PKPT5[BF1]&lt;&gt;0,IF((OR(C43&gt;=$L$11, C43&lt;=$L$12)), "Outlier",C43), "")</f>
        <v/>
      </c>
      <c r="M43" s="11" t="str">
        <f>IF(PKPT5[BF2]&lt;&gt;0,IF((OR(D43&gt;=$M$11, D43&lt;=$M$12)), "Outlier",D43), "")</f>
        <v/>
      </c>
      <c r="N43" s="80">
        <f>IF(PKPT5[BF3]&lt;&gt;0,IF((OR(E43&gt;=$N$11, E43&lt;=$N$12)), "Outlier",E43), "")</f>
        <v>1.43</v>
      </c>
      <c r="O43" s="80" t="str">
        <f>IF(PKPT5[BF4]&lt;&gt;0,IF((OR(F43&gt;=$O$11, F43&lt;=$O$12)), "Outlier",F43), "")</f>
        <v/>
      </c>
      <c r="P43" s="79" t="str">
        <f>IF(PKPT5[PF1]&lt;&gt;0,IF((OR(H43&gt;=$P$11, H43&lt;=$P$12)), "Outlier",H43), "")</f>
        <v/>
      </c>
      <c r="Q43" s="11">
        <f>IF(PKPT5[PF2]&lt;&gt;0,IF((OR(I43&gt;=$Q$11, I43&lt;=$Q$12)), "Outlier",I43), "")</f>
        <v>0.1</v>
      </c>
      <c r="R43" s="11">
        <f>IF(PKPT5[PF3]&lt;&gt;0,IF((OR(J43&gt;=$R$11, J43&lt;=$R$12)), "Outlier",J43), "")</f>
        <v>0.5</v>
      </c>
      <c r="S43" s="87" t="str">
        <f>IF(PKPT5[PF4]&lt;&gt;0,IF((OR(K43&gt;=$S$11, K43&lt;=$S$12)), "Outlier",K43), "")</f>
        <v/>
      </c>
      <c r="U43" s="1"/>
      <c r="V43" s="1"/>
      <c r="W43" s="1"/>
      <c r="X43" s="1"/>
      <c r="Y43" s="1"/>
      <c r="Z43" s="1"/>
      <c r="AA43" s="1"/>
      <c r="AB43" s="1"/>
      <c r="AC43" s="1"/>
      <c r="AD43" s="1"/>
      <c r="AF43" s="1"/>
      <c r="AG43" s="1"/>
      <c r="AH43" s="1"/>
      <c r="AI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</row>
    <row r="44" spans="1:119" ht="16" x14ac:dyDescent="0.25">
      <c r="A44" s="67">
        <v>26</v>
      </c>
      <c r="B44" s="76" t="s">
        <v>89</v>
      </c>
      <c r="C44" s="102"/>
      <c r="D44" s="66">
        <v>0</v>
      </c>
      <c r="E44" s="66">
        <v>1.49</v>
      </c>
      <c r="F44" s="101"/>
      <c r="G44" s="102" t="s">
        <v>107</v>
      </c>
      <c r="H44" s="66"/>
      <c r="I44" s="66">
        <v>0.1</v>
      </c>
      <c r="J44" s="66">
        <v>0.5</v>
      </c>
      <c r="K44" s="101"/>
      <c r="L44" s="79" t="str">
        <f>IF(PKPT5[BF1]&lt;&gt;0,IF((OR(C44&gt;=$L$11, C44&lt;=$L$12)), "Outlier",C44), "")</f>
        <v/>
      </c>
      <c r="M44" s="11" t="str">
        <f>IF(PKPT5[BF2]&lt;&gt;0,IF((OR(D44&gt;=$M$11, D44&lt;=$M$12)), "Outlier",D44), "")</f>
        <v/>
      </c>
      <c r="N44" s="80">
        <f>IF(PKPT5[BF3]&lt;&gt;0,IF((OR(E44&gt;=$N$11, E44&lt;=$N$12)), "Outlier",E44), "")</f>
        <v>1.49</v>
      </c>
      <c r="O44" s="80" t="str">
        <f>IF(PKPT5[BF4]&lt;&gt;0,IF((OR(F44&gt;=$O$11, F44&lt;=$O$12)), "Outlier",F44), "")</f>
        <v/>
      </c>
      <c r="P44" s="79" t="str">
        <f>IF(PKPT5[PF1]&lt;&gt;0,IF((OR(H44&gt;=$P$11, H44&lt;=$P$12)), "Outlier",H44), "")</f>
        <v/>
      </c>
      <c r="Q44" s="11">
        <f>IF(PKPT5[PF2]&lt;&gt;0,IF((OR(I44&gt;=$Q$11, I44&lt;=$Q$12)), "Outlier",I44), "")</f>
        <v>0.1</v>
      </c>
      <c r="R44" s="11">
        <f>IF(PKPT5[PF3]&lt;&gt;0,IF((OR(J44&gt;=$R$11, J44&lt;=$R$12)), "Outlier",J44), "")</f>
        <v>0.5</v>
      </c>
      <c r="S44" s="87" t="str">
        <f>IF(PKPT5[PF4]&lt;&gt;0,IF((OR(K44&gt;=$S$11, K44&lt;=$S$12)), "Outlier",K44), "")</f>
        <v/>
      </c>
      <c r="U44" s="1"/>
      <c r="V44" s="1"/>
      <c r="W44" s="1"/>
      <c r="X44" s="1"/>
      <c r="Y44" s="1"/>
      <c r="Z44" s="1"/>
      <c r="AA44" s="1"/>
      <c r="AB44" s="1"/>
      <c r="AC44" s="1"/>
      <c r="AD44" s="1"/>
      <c r="AF44" s="1"/>
      <c r="AG44" s="1"/>
      <c r="AH44" s="1"/>
      <c r="AI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</row>
    <row r="45" spans="1:119" ht="16" x14ac:dyDescent="0.25">
      <c r="A45" s="67">
        <v>27</v>
      </c>
      <c r="B45" s="76" t="s">
        <v>90</v>
      </c>
      <c r="C45" s="102"/>
      <c r="D45" s="66">
        <v>0</v>
      </c>
      <c r="E45" s="66">
        <v>1.55</v>
      </c>
      <c r="F45" s="101"/>
      <c r="G45" s="102" t="s">
        <v>108</v>
      </c>
      <c r="H45" s="66"/>
      <c r="I45" s="66">
        <v>0.1</v>
      </c>
      <c r="J45" s="66">
        <v>0.5</v>
      </c>
      <c r="K45" s="101"/>
      <c r="L45" s="79" t="str">
        <f>IF(PKPT5[BF1]&lt;&gt;0,IF((OR(C45&gt;=$L$11, C45&lt;=$L$12)), "Outlier",C45), "")</f>
        <v/>
      </c>
      <c r="M45" s="11" t="str">
        <f>IF(PKPT5[BF2]&lt;&gt;0,IF((OR(D45&gt;=$M$11, D45&lt;=$M$12)), "Outlier",D45), "")</f>
        <v/>
      </c>
      <c r="N45" s="80">
        <f>IF(PKPT5[BF3]&lt;&gt;0,IF((OR(E45&gt;=$N$11, E45&lt;=$N$12)), "Outlier",E45), "")</f>
        <v>1.55</v>
      </c>
      <c r="O45" s="80" t="str">
        <f>IF(PKPT5[BF4]&lt;&gt;0,IF((OR(F45&gt;=$O$11, F45&lt;=$O$12)), "Outlier",F45), "")</f>
        <v/>
      </c>
      <c r="P45" s="79" t="str">
        <f>IF(PKPT5[PF1]&lt;&gt;0,IF((OR(H45&gt;=$P$11, H45&lt;=$P$12)), "Outlier",H45), "")</f>
        <v/>
      </c>
      <c r="Q45" s="11">
        <f>IF(PKPT5[PF2]&lt;&gt;0,IF((OR(I45&gt;=$Q$11, I45&lt;=$Q$12)), "Outlier",I45), "")</f>
        <v>0.1</v>
      </c>
      <c r="R45" s="11">
        <f>IF(PKPT5[PF3]&lt;&gt;0,IF((OR(J45&gt;=$R$11, J45&lt;=$R$12)), "Outlier",J45), "")</f>
        <v>0.5</v>
      </c>
      <c r="S45" s="87" t="str">
        <f>IF(PKPT5[PF4]&lt;&gt;0,IF((OR(K45&gt;=$S$11, K45&lt;=$S$12)), "Outlier",K45), "")</f>
        <v/>
      </c>
      <c r="U45" s="1"/>
      <c r="V45" s="1"/>
      <c r="W45" s="1"/>
      <c r="X45" s="1"/>
      <c r="Y45" s="1"/>
      <c r="Z45" s="1"/>
      <c r="AA45" s="1"/>
      <c r="AB45" s="1"/>
      <c r="AC45" s="1"/>
      <c r="AD45" s="1"/>
      <c r="AF45" s="1"/>
      <c r="AG45" s="1"/>
      <c r="AH45" s="1"/>
      <c r="AI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</row>
    <row r="46" spans="1:119" ht="16" x14ac:dyDescent="0.25">
      <c r="A46" s="67">
        <v>28</v>
      </c>
      <c r="B46" s="76" t="s">
        <v>91</v>
      </c>
      <c r="C46" s="102"/>
      <c r="D46" s="66">
        <v>0</v>
      </c>
      <c r="E46" s="66">
        <v>1.61</v>
      </c>
      <c r="F46" s="101"/>
      <c r="G46" s="102" t="s">
        <v>109</v>
      </c>
      <c r="H46" s="66"/>
      <c r="I46" s="66">
        <v>0.1</v>
      </c>
      <c r="J46" s="66">
        <v>0.5</v>
      </c>
      <c r="K46" s="101"/>
      <c r="L46" s="79" t="str">
        <f>IF(PKPT5[BF1]&lt;&gt;0,IF((OR(C46&gt;=$L$11, C46&lt;=$L$12)), "Outlier",C46), "")</f>
        <v/>
      </c>
      <c r="M46" s="11" t="str">
        <f>IF(PKPT5[BF2]&lt;&gt;0,IF((OR(D46&gt;=$M$11, D46&lt;=$M$12)), "Outlier",D46), "")</f>
        <v/>
      </c>
      <c r="N46" s="80">
        <f>IF(PKPT5[BF3]&lt;&gt;0,IF((OR(E46&gt;=$N$11, E46&lt;=$N$12)), "Outlier",E46), "")</f>
        <v>1.61</v>
      </c>
      <c r="O46" s="80" t="str">
        <f>IF(PKPT5[BF4]&lt;&gt;0,IF((OR(F46&gt;=$O$11, F46&lt;=$O$12)), "Outlier",F46), "")</f>
        <v/>
      </c>
      <c r="P46" s="79" t="str">
        <f>IF(PKPT5[PF1]&lt;&gt;0,IF((OR(H46&gt;=$P$11, H46&lt;=$P$12)), "Outlier",H46), "")</f>
        <v/>
      </c>
      <c r="Q46" s="11">
        <f>IF(PKPT5[PF2]&lt;&gt;0,IF((OR(I46&gt;=$Q$11, I46&lt;=$Q$12)), "Outlier",I46), "")</f>
        <v>0.1</v>
      </c>
      <c r="R46" s="11">
        <f>IF(PKPT5[PF3]&lt;&gt;0,IF((OR(J46&gt;=$R$11, J46&lt;=$R$12)), "Outlier",J46), "")</f>
        <v>0.5</v>
      </c>
      <c r="S46" s="87" t="str">
        <f>IF(PKPT5[PF4]&lt;&gt;0,IF((OR(K46&gt;=$S$11, K46&lt;=$S$12)), "Outlier",K46), "")</f>
        <v/>
      </c>
      <c r="U46" s="1"/>
      <c r="V46" s="1"/>
      <c r="W46" s="1"/>
      <c r="X46" s="1"/>
      <c r="Y46" s="1"/>
      <c r="Z46" s="1"/>
      <c r="AA46" s="1"/>
      <c r="AB46" s="1"/>
      <c r="AC46" s="1"/>
      <c r="AD46" s="1"/>
      <c r="AF46" s="1"/>
      <c r="AG46" s="1"/>
      <c r="AH46" s="1"/>
      <c r="AI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</row>
    <row r="47" spans="1:119" ht="16" x14ac:dyDescent="0.25">
      <c r="A47" s="67">
        <v>29</v>
      </c>
      <c r="B47" s="76" t="s">
        <v>92</v>
      </c>
      <c r="C47" s="102"/>
      <c r="D47" s="66">
        <v>0</v>
      </c>
      <c r="E47" s="66">
        <v>1.67</v>
      </c>
      <c r="F47" s="101"/>
      <c r="G47" s="102" t="s">
        <v>110</v>
      </c>
      <c r="H47" s="66"/>
      <c r="I47" s="66">
        <v>0.1</v>
      </c>
      <c r="J47" s="66">
        <v>0.5</v>
      </c>
      <c r="K47" s="101"/>
      <c r="L47" s="79" t="str">
        <f>IF(PKPT5[BF1]&lt;&gt;0,IF((OR(C47&gt;=$L$11, C47&lt;=$L$12)), "Outlier",C47), "")</f>
        <v/>
      </c>
      <c r="M47" s="11" t="str">
        <f>IF(PKPT5[BF2]&lt;&gt;0,IF((OR(D47&gt;=$M$11, D47&lt;=$M$12)), "Outlier",D47), "")</f>
        <v/>
      </c>
      <c r="N47" s="80">
        <f>IF(PKPT5[BF3]&lt;&gt;0,IF((OR(E47&gt;=$N$11, E47&lt;=$N$12)), "Outlier",E47), "")</f>
        <v>1.67</v>
      </c>
      <c r="O47" s="80" t="str">
        <f>IF(PKPT5[BF4]&lt;&gt;0,IF((OR(F47&gt;=$O$11, F47&lt;=$O$12)), "Outlier",F47), "")</f>
        <v/>
      </c>
      <c r="P47" s="79" t="str">
        <f>IF(PKPT5[PF1]&lt;&gt;0,IF((OR(H47&gt;=$P$11, H47&lt;=$P$12)), "Outlier",H47), "")</f>
        <v/>
      </c>
      <c r="Q47" s="11">
        <f>IF(PKPT5[PF2]&lt;&gt;0,IF((OR(I47&gt;=$Q$11, I47&lt;=$Q$12)), "Outlier",I47), "")</f>
        <v>0.1</v>
      </c>
      <c r="R47" s="11">
        <f>IF(PKPT5[PF3]&lt;&gt;0,IF((OR(J47&gt;=$R$11, J47&lt;=$R$12)), "Outlier",J47), "")</f>
        <v>0.5</v>
      </c>
      <c r="S47" s="87" t="str">
        <f>IF(PKPT5[PF4]&lt;&gt;0,IF((OR(K47&gt;=$S$11, K47&lt;=$S$12)), "Outlier",K47), "")</f>
        <v/>
      </c>
      <c r="U47" s="1"/>
      <c r="V47" s="1"/>
      <c r="W47" s="1"/>
      <c r="X47" s="1"/>
      <c r="Y47" s="1"/>
      <c r="Z47" s="1"/>
      <c r="AA47" s="1"/>
      <c r="AB47" s="1"/>
      <c r="AC47" s="1"/>
      <c r="AD47" s="1"/>
      <c r="AF47" s="1"/>
      <c r="AG47" s="1"/>
      <c r="AH47" s="1"/>
      <c r="AI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</row>
    <row r="48" spans="1:119" ht="16" x14ac:dyDescent="0.25">
      <c r="A48" s="67">
        <v>30</v>
      </c>
      <c r="B48" s="76" t="s">
        <v>93</v>
      </c>
      <c r="C48" s="102"/>
      <c r="D48" s="66">
        <v>0</v>
      </c>
      <c r="E48" s="66">
        <v>1.73</v>
      </c>
      <c r="F48" s="101"/>
      <c r="G48" s="102" t="s">
        <v>111</v>
      </c>
      <c r="H48" s="66"/>
      <c r="I48" s="66">
        <v>0.1</v>
      </c>
      <c r="J48" s="66">
        <v>0.5</v>
      </c>
      <c r="K48" s="101"/>
      <c r="L48" s="79" t="str">
        <f>IF(PKPT5[BF1]&lt;&gt;0,IF((OR(C48&gt;=$L$11, C48&lt;=$L$12)), "Outlier",C48), "")</f>
        <v/>
      </c>
      <c r="M48" s="11" t="str">
        <f>IF(PKPT5[BF2]&lt;&gt;0,IF((OR(D48&gt;=$M$11, D48&lt;=$M$12)), "Outlier",D48), "")</f>
        <v/>
      </c>
      <c r="N48" s="80">
        <f>IF(PKPT5[BF3]&lt;&gt;0,IF((OR(E48&gt;=$N$11, E48&lt;=$N$12)), "Outlier",E48), "")</f>
        <v>1.73</v>
      </c>
      <c r="O48" s="80" t="str">
        <f>IF(PKPT5[BF4]&lt;&gt;0,IF((OR(F48&gt;=$O$11, F48&lt;=$O$12)), "Outlier",F48), "")</f>
        <v/>
      </c>
      <c r="P48" s="79" t="str">
        <f>IF(PKPT5[PF1]&lt;&gt;0,IF((OR(H48&gt;=$P$11, H48&lt;=$P$12)), "Outlier",H48), "")</f>
        <v/>
      </c>
      <c r="Q48" s="11">
        <f>IF(PKPT5[PF2]&lt;&gt;0,IF((OR(I48&gt;=$Q$11, I48&lt;=$Q$12)), "Outlier",I48), "")</f>
        <v>0.1</v>
      </c>
      <c r="R48" s="11">
        <f>IF(PKPT5[PF3]&lt;&gt;0,IF((OR(J48&gt;=$R$11, J48&lt;=$R$12)), "Outlier",J48), "")</f>
        <v>0.5</v>
      </c>
      <c r="S48" s="87" t="str">
        <f>IF(PKPT5[PF4]&lt;&gt;0,IF((OR(K48&gt;=$S$11, K48&lt;=$S$12)), "Outlier",K48), "")</f>
        <v/>
      </c>
      <c r="U48" s="1"/>
      <c r="V48" s="1"/>
      <c r="W48" s="1"/>
      <c r="X48" s="1"/>
      <c r="Y48" s="1"/>
      <c r="Z48" s="1"/>
      <c r="AA48" s="1"/>
      <c r="AB48" s="1"/>
      <c r="AC48" s="1"/>
      <c r="AD48" s="1"/>
      <c r="AF48" s="1"/>
      <c r="AG48" s="1"/>
      <c r="AH48" s="1"/>
      <c r="AI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</row>
    <row r="49" spans="1:119" ht="16" x14ac:dyDescent="0.25">
      <c r="A49" s="67">
        <v>31</v>
      </c>
      <c r="B49" s="76" t="s">
        <v>94</v>
      </c>
      <c r="C49" s="102"/>
      <c r="D49" s="66">
        <v>0</v>
      </c>
      <c r="E49" s="66">
        <v>1.79</v>
      </c>
      <c r="F49" s="101"/>
      <c r="G49" s="102" t="s">
        <v>112</v>
      </c>
      <c r="H49" s="66"/>
      <c r="I49" s="66">
        <v>0.1</v>
      </c>
      <c r="J49" s="66">
        <v>0.5</v>
      </c>
      <c r="K49" s="101"/>
      <c r="L49" s="79" t="str">
        <f>IF(PKPT5[BF1]&lt;&gt;0,IF((OR(C49&gt;=$L$11, C49&lt;=$L$12)), "Outlier",C49), "")</f>
        <v/>
      </c>
      <c r="M49" s="11" t="str">
        <f>IF(PKPT5[BF2]&lt;&gt;0,IF((OR(D49&gt;=$M$11, D49&lt;=$M$12)), "Outlier",D49), "")</f>
        <v/>
      </c>
      <c r="N49" s="80">
        <f>IF(PKPT5[BF3]&lt;&gt;0,IF((OR(E49&gt;=$N$11, E49&lt;=$N$12)), "Outlier",E49), "")</f>
        <v>1.79</v>
      </c>
      <c r="O49" s="80" t="str">
        <f>IF(PKPT5[BF4]&lt;&gt;0,IF((OR(F49&gt;=$O$11, F49&lt;=$O$12)), "Outlier",F49), "")</f>
        <v/>
      </c>
      <c r="P49" s="291" t="str">
        <f>IF(PKPT5[PF1]&lt;&gt;0,IF((OR(H49&gt;=$P$11, H49&lt;=$P$12)), "Outlier",H49), "")</f>
        <v/>
      </c>
      <c r="Q49" s="11">
        <f>IF(PKPT5[PF2]&lt;&gt;0,IF((OR(I49&gt;=$Q$11, I49&lt;=$Q$12)), "Outlier",I49), "")</f>
        <v>0.1</v>
      </c>
      <c r="R49" s="11">
        <f>IF(PKPT5[PF3]&lt;&gt;0,IF((OR(J49&gt;=$R$11, J49&lt;=$R$12)), "Outlier",J49), "")</f>
        <v>0.5</v>
      </c>
      <c r="S49" s="87" t="str">
        <f>IF(PKPT5[PF4]&lt;&gt;0,IF((OR(K49&gt;=$S$11, K49&lt;=$S$12)), "Outlier",K49), "")</f>
        <v/>
      </c>
      <c r="U49" s="1"/>
      <c r="V49" s="1"/>
      <c r="W49" s="1"/>
      <c r="X49" s="1"/>
      <c r="Y49" s="1"/>
      <c r="Z49" s="1"/>
      <c r="AA49" s="1"/>
      <c r="AB49" s="1"/>
      <c r="AC49" s="1"/>
      <c r="AD49" s="1"/>
      <c r="AF49" s="1"/>
      <c r="AG49" s="1"/>
      <c r="AH49" s="1"/>
      <c r="AI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</row>
    <row r="50" spans="1:119" ht="16" x14ac:dyDescent="0.25">
      <c r="A50" s="67">
        <v>32</v>
      </c>
      <c r="B50" s="76" t="s">
        <v>95</v>
      </c>
      <c r="C50" s="102"/>
      <c r="D50" s="66">
        <v>0</v>
      </c>
      <c r="E50" s="66">
        <v>1.85</v>
      </c>
      <c r="F50" s="101"/>
      <c r="G50" s="102" t="s">
        <v>113</v>
      </c>
      <c r="H50" s="66"/>
      <c r="I50" s="66">
        <v>0.1</v>
      </c>
      <c r="J50" s="66">
        <v>0.5</v>
      </c>
      <c r="K50" s="101"/>
      <c r="L50" s="79" t="str">
        <f>IF(PKPT5[BF1]&lt;&gt;0,IF((OR(C50&gt;=$L$11, C50&lt;=$L$12)), "Outlier",C50), "")</f>
        <v/>
      </c>
      <c r="M50" s="11" t="str">
        <f>IF(PKPT5[BF2]&lt;&gt;0,IF((OR(D50&gt;=$M$11, D50&lt;=$M$12)), "Outlier",D50), "")</f>
        <v/>
      </c>
      <c r="N50" s="80">
        <f>IF(PKPT5[BF3]&lt;&gt;0,IF((OR(E50&gt;=$N$11, E50&lt;=$N$12)), "Outlier",E50), "")</f>
        <v>1.85</v>
      </c>
      <c r="O50" s="80" t="str">
        <f>IF(PKPT5[BF4]&lt;&gt;0,IF((OR(F50&gt;=$O$11, F50&lt;=$O$12)), "Outlier",F50), "")</f>
        <v/>
      </c>
      <c r="P50" s="291" t="str">
        <f>IF(PKPT5[PF1]&lt;&gt;0,IF((OR(H50&gt;=$P$11, H50&lt;=$P$12)), "Outlier",H50), "")</f>
        <v/>
      </c>
      <c r="Q50" s="11">
        <f>IF(PKPT5[PF2]&lt;&gt;0,IF((OR(I50&gt;=$Q$11, I50&lt;=$Q$12)), "Outlier",I50), "")</f>
        <v>0.1</v>
      </c>
      <c r="R50" s="11">
        <f>IF(PKPT5[PF3]&lt;&gt;0,IF((OR(J50&gt;=$R$11, J50&lt;=$R$12)), "Outlier",J50), "")</f>
        <v>0.5</v>
      </c>
      <c r="S50" s="87" t="str">
        <f>IF(PKPT5[PF4]&lt;&gt;0,IF((OR(K50&gt;=$S$11, K50&lt;=$S$12)), "Outlier",K50), "")</f>
        <v/>
      </c>
      <c r="U50" s="1"/>
      <c r="V50" s="1"/>
      <c r="W50" s="1"/>
      <c r="X50" s="1"/>
      <c r="Y50" s="1"/>
      <c r="Z50" s="1"/>
      <c r="AA50" s="1"/>
      <c r="AB50" s="1"/>
      <c r="AC50" s="1"/>
      <c r="AD50" s="1"/>
      <c r="AF50" s="1"/>
      <c r="AG50" s="1"/>
      <c r="AH50" s="1"/>
      <c r="AI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</row>
    <row r="51" spans="1:119" ht="16" x14ac:dyDescent="0.25">
      <c r="A51" s="67">
        <v>33</v>
      </c>
      <c r="B51" s="76" t="s">
        <v>96</v>
      </c>
      <c r="C51" s="102"/>
      <c r="D51" s="66">
        <v>0</v>
      </c>
      <c r="E51" s="66">
        <v>1.91</v>
      </c>
      <c r="F51" s="101"/>
      <c r="G51" s="102"/>
      <c r="H51" s="66"/>
      <c r="I51" s="66"/>
      <c r="J51" s="66"/>
      <c r="K51" s="101"/>
      <c r="L51" s="79" t="str">
        <f>IF(PKPT5[BF1]&lt;&gt;0,IF((OR(C51&gt;=$L$11, C51&lt;=$L$12)), "Outlier",C51), "")</f>
        <v/>
      </c>
      <c r="M51" s="11" t="str">
        <f>IF(PKPT5[BF2]&lt;&gt;0,IF((OR(D51&gt;=$M$11, D51&lt;=$M$12)), "Outlier",D51), "")</f>
        <v/>
      </c>
      <c r="N51" s="80">
        <f>IF(PKPT5[BF3]&lt;&gt;0,IF((OR(E51&gt;=$N$11, E51&lt;=$N$12)), "Outlier",E51), "")</f>
        <v>1.91</v>
      </c>
      <c r="O51" s="80" t="str">
        <f>IF(PKPT5[BF4]&lt;&gt;0,IF((OR(F51&gt;=$O$11, F51&lt;=$O$12)), "Outlier",F51), "")</f>
        <v/>
      </c>
      <c r="P51" s="291" t="str">
        <f>IF(PKPT5[PF1]&lt;&gt;0,IF((OR(H51&gt;=$P$11, H51&lt;=$P$12)), "Outlier",H51), "")</f>
        <v/>
      </c>
      <c r="Q51" s="11" t="str">
        <f>IF(PKPT5[PF2]&lt;&gt;0,IF((OR(I51&gt;=$Q$11, I51&lt;=$Q$12)), "Outlier",I51), "")</f>
        <v/>
      </c>
      <c r="R51" s="11" t="str">
        <f>IF(PKPT5[PF3]&lt;&gt;0,IF((OR(J51&gt;=$R$11, J51&lt;=$R$12)), "Outlier",J51), "")</f>
        <v/>
      </c>
      <c r="S51" s="87" t="str">
        <f>IF(PKPT5[PF4]&lt;&gt;0,IF((OR(K51&gt;=$S$11, K51&lt;=$S$12)), "Outlier",K51), "")</f>
        <v/>
      </c>
      <c r="U51" s="1"/>
      <c r="V51" s="1"/>
      <c r="W51" s="1"/>
      <c r="X51" s="1"/>
      <c r="Y51" s="1"/>
      <c r="Z51" s="1"/>
      <c r="AA51" s="1"/>
      <c r="AB51" s="1"/>
      <c r="AC51" s="1"/>
      <c r="AD51" s="1"/>
      <c r="AF51" s="1"/>
      <c r="AG51" s="1"/>
      <c r="AH51" s="1"/>
      <c r="AI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</row>
    <row r="52" spans="1:119" ht="16" x14ac:dyDescent="0.25">
      <c r="A52" s="67">
        <v>34</v>
      </c>
      <c r="B52" s="76" t="s">
        <v>97</v>
      </c>
      <c r="C52" s="102"/>
      <c r="D52" s="66">
        <v>0</v>
      </c>
      <c r="E52" s="66">
        <v>1.97</v>
      </c>
      <c r="F52" s="101"/>
      <c r="G52" s="102"/>
      <c r="H52" s="66"/>
      <c r="I52" s="66"/>
      <c r="J52" s="66"/>
      <c r="K52" s="101"/>
      <c r="L52" s="79" t="str">
        <f>IF(PKPT5[BF1]&lt;&gt;0,IF((OR(C52&gt;=$L$11, C52&lt;=$L$12)), "Outlier",C52), "")</f>
        <v/>
      </c>
      <c r="M52" s="11" t="str">
        <f>IF(PKPT5[BF2]&lt;&gt;0,IF((OR(D52&gt;=$M$11, D52&lt;=$M$12)), "Outlier",D52), "")</f>
        <v/>
      </c>
      <c r="N52" s="80">
        <f>IF(PKPT5[BF3]&lt;&gt;0,IF((OR(E52&gt;=$N$11, E52&lt;=$N$12)), "Outlier",E52), "")</f>
        <v>1.97</v>
      </c>
      <c r="O52" s="80" t="str">
        <f>IF(PKPT5[BF4]&lt;&gt;0,IF((OR(F52&gt;=$O$11, F52&lt;=$O$12)), "Outlier",F52), "")</f>
        <v/>
      </c>
      <c r="P52" s="291" t="str">
        <f>IF(PKPT5[PF1]&lt;&gt;0,IF((OR(H52&gt;=$P$11, H52&lt;=$P$12)), "Outlier",H52), "")</f>
        <v/>
      </c>
      <c r="Q52" s="11" t="str">
        <f>IF(PKPT5[PF2]&lt;&gt;0,IF((OR(I52&gt;=$Q$11, I52&lt;=$Q$12)), "Outlier",I52), "")</f>
        <v/>
      </c>
      <c r="R52" s="11" t="str">
        <f>IF(PKPT5[PF3]&lt;&gt;0,IF((OR(J52&gt;=$R$11, J52&lt;=$R$12)), "Outlier",J52), "")</f>
        <v/>
      </c>
      <c r="S52" s="87" t="str">
        <f>IF(PKPT5[PF4]&lt;&gt;0,IF((OR(K52&gt;=$S$11, K52&lt;=$S$12)), "Outlier",K52), "")</f>
        <v/>
      </c>
      <c r="U52" s="1"/>
      <c r="V52" s="1"/>
      <c r="W52" s="1"/>
      <c r="X52" s="1"/>
      <c r="Y52" s="1"/>
      <c r="Z52" s="1"/>
      <c r="AA52" s="1"/>
      <c r="AB52" s="1"/>
      <c r="AC52" s="1"/>
      <c r="AD52" s="1"/>
      <c r="AF52" s="1"/>
      <c r="AG52" s="1"/>
      <c r="AH52" s="1"/>
      <c r="AI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</row>
    <row r="53" spans="1:119" ht="16" x14ac:dyDescent="0.25">
      <c r="A53" s="67">
        <v>35</v>
      </c>
      <c r="B53" s="76" t="s">
        <v>98</v>
      </c>
      <c r="C53" s="102"/>
      <c r="D53" s="66">
        <v>0</v>
      </c>
      <c r="E53" s="66">
        <v>2.0299999999999998</v>
      </c>
      <c r="F53" s="101"/>
      <c r="G53" s="102"/>
      <c r="H53" s="66"/>
      <c r="I53" s="66"/>
      <c r="J53" s="66"/>
      <c r="K53" s="101"/>
      <c r="L53" s="79" t="str">
        <f>IF(PKPT5[BF1]&lt;&gt;0,IF((OR(C53&gt;=$L$11, C53&lt;=$L$12)), "Outlier",C53), "")</f>
        <v/>
      </c>
      <c r="M53" s="11" t="str">
        <f>IF(PKPT5[BF2]&lt;&gt;0,IF((OR(D53&gt;=$M$11, D53&lt;=$M$12)), "Outlier",D53), "")</f>
        <v/>
      </c>
      <c r="N53" s="80">
        <f>IF(PKPT5[BF3]&lt;&gt;0,IF((OR(E53&gt;=$N$11, E53&lt;=$N$12)), "Outlier",E53), "")</f>
        <v>2.0299999999999998</v>
      </c>
      <c r="O53" s="80" t="str">
        <f>IF(PKPT5[BF4]&lt;&gt;0,IF((OR(F53&gt;=$O$11, F53&lt;=$O$12)), "Outlier",F53), "")</f>
        <v/>
      </c>
      <c r="P53" s="291" t="str">
        <f>IF(PKPT5[PF1]&lt;&gt;0,IF((OR(H53&gt;=$P$11, H53&lt;=$P$12)), "Outlier",H53), "")</f>
        <v/>
      </c>
      <c r="Q53" s="11" t="str">
        <f>IF(PKPT5[PF2]&lt;&gt;0,IF((OR(I53&gt;=$Q$11, I53&lt;=$Q$12)), "Outlier",I53), "")</f>
        <v/>
      </c>
      <c r="R53" s="11" t="str">
        <f>IF(PKPT5[PF3]&lt;&gt;0,IF((OR(J53&gt;=$R$11, J53&lt;=$R$12)), "Outlier",J53), "")</f>
        <v/>
      </c>
      <c r="S53" s="87" t="str">
        <f>IF(PKPT5[PF4]&lt;&gt;0,IF((OR(K53&gt;=$S$11, K53&lt;=$S$12)), "Outlier",K53), "")</f>
        <v/>
      </c>
      <c r="U53" s="1"/>
      <c r="V53" s="1"/>
      <c r="W53" s="1"/>
      <c r="X53" s="1"/>
      <c r="Y53" s="1"/>
      <c r="Z53" s="1"/>
      <c r="AA53" s="1"/>
      <c r="AB53" s="1"/>
      <c r="AC53" s="1"/>
      <c r="AD53" s="1"/>
      <c r="AF53" s="1"/>
      <c r="AG53" s="1"/>
      <c r="AH53" s="1"/>
      <c r="AI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</row>
    <row r="54" spans="1:119" ht="16" x14ac:dyDescent="0.25">
      <c r="A54" s="67">
        <v>36</v>
      </c>
      <c r="B54" s="76" t="s">
        <v>99</v>
      </c>
      <c r="C54" s="102"/>
      <c r="D54" s="66">
        <v>0</v>
      </c>
      <c r="E54" s="66">
        <v>2.09</v>
      </c>
      <c r="F54" s="101"/>
      <c r="G54" s="102"/>
      <c r="H54" s="66"/>
      <c r="I54" s="66"/>
      <c r="J54" s="66"/>
      <c r="K54" s="101"/>
      <c r="L54" s="79" t="str">
        <f>IF(PKPT5[BF1]&lt;&gt;0,IF((OR(C54&gt;=$L$11, C54&lt;=$L$12)), "Outlier",C54), "")</f>
        <v/>
      </c>
      <c r="M54" s="11" t="str">
        <f>IF(PKPT5[BF2]&lt;&gt;0,IF((OR(D54&gt;=$M$11, D54&lt;=$M$12)), "Outlier",D54), "")</f>
        <v/>
      </c>
      <c r="N54" s="80">
        <f>IF(PKPT5[BF3]&lt;&gt;0,IF((OR(E54&gt;=$N$11, E54&lt;=$N$12)), "Outlier",E54), "")</f>
        <v>2.09</v>
      </c>
      <c r="O54" s="80" t="str">
        <f>IF(PKPT5[BF4]&lt;&gt;0,IF((OR(F54&gt;=$O$11, F54&lt;=$O$12)), "Outlier",F54), "")</f>
        <v/>
      </c>
      <c r="P54" s="291" t="str">
        <f>IF(PKPT5[PF1]&lt;&gt;0,IF((OR(H54&gt;=$P$11, H54&lt;=$P$12)), "Outlier",H54), "")</f>
        <v/>
      </c>
      <c r="Q54" s="11" t="str">
        <f>IF(PKPT5[PF2]&lt;&gt;0,IF((OR(I54&gt;=$Q$11, I54&lt;=$Q$12)), "Outlier",I54), "")</f>
        <v/>
      </c>
      <c r="R54" s="11" t="str">
        <f>IF(PKPT5[PF3]&lt;&gt;0,IF((OR(J54&gt;=$R$11, J54&lt;=$R$12)), "Outlier",J54), "")</f>
        <v/>
      </c>
      <c r="S54" s="87" t="str">
        <f>IF(PKPT5[PF4]&lt;&gt;0,IF((OR(K54&gt;=$S$11, K54&lt;=$S$12)), "Outlier",K54), "")</f>
        <v/>
      </c>
      <c r="U54" s="1"/>
      <c r="V54" s="1"/>
      <c r="W54" s="1"/>
      <c r="X54" s="1"/>
      <c r="Y54" s="1"/>
      <c r="Z54" s="1"/>
      <c r="AA54" s="1"/>
      <c r="AB54" s="1"/>
      <c r="AC54" s="1"/>
      <c r="AD54" s="1"/>
      <c r="AF54" s="1"/>
      <c r="AG54" s="1"/>
      <c r="AH54" s="1"/>
      <c r="AI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</row>
    <row r="55" spans="1:119" ht="16" x14ac:dyDescent="0.25">
      <c r="A55" s="67">
        <v>37</v>
      </c>
      <c r="B55" s="76" t="s">
        <v>100</v>
      </c>
      <c r="C55" s="102"/>
      <c r="D55" s="66">
        <v>0</v>
      </c>
      <c r="E55" s="66">
        <v>2.15</v>
      </c>
      <c r="F55" s="101"/>
      <c r="G55" s="102"/>
      <c r="H55" s="66"/>
      <c r="I55" s="66"/>
      <c r="J55" s="66"/>
      <c r="K55" s="101"/>
      <c r="L55" s="79" t="str">
        <f>IF(PKPT5[BF1]&lt;&gt;0,IF((OR(C55&gt;=$L$11, C55&lt;=$L$12)), "Outlier",C55), "")</f>
        <v/>
      </c>
      <c r="M55" s="11" t="str">
        <f>IF(PKPT5[BF2]&lt;&gt;0,IF((OR(D55&gt;=$M$11, D55&lt;=$M$12)), "Outlier",D55), "")</f>
        <v/>
      </c>
      <c r="N55" s="80">
        <f>IF(PKPT5[BF3]&lt;&gt;0,IF((OR(E55&gt;=$N$11, E55&lt;=$N$12)), "Outlier",E55), "")</f>
        <v>2.15</v>
      </c>
      <c r="O55" s="80" t="str">
        <f>IF(PKPT5[BF4]&lt;&gt;0,IF((OR(F55&gt;=$O$11, F55&lt;=$O$12)), "Outlier",F55), "")</f>
        <v/>
      </c>
      <c r="P55" s="291" t="str">
        <f>IF(PKPT5[PF1]&lt;&gt;0,IF((OR(H55&gt;=$P$11, H55&lt;=$P$12)), "Outlier",H55), "")</f>
        <v/>
      </c>
      <c r="Q55" s="11" t="str">
        <f>IF(PKPT5[PF2]&lt;&gt;0,IF((OR(I55&gt;=$Q$11, I55&lt;=$Q$12)), "Outlier",I55), "")</f>
        <v/>
      </c>
      <c r="R55" s="11" t="str">
        <f>IF(PKPT5[PF3]&lt;&gt;0,IF((OR(J55&gt;=$R$11, J55&lt;=$R$12)), "Outlier",J55), "")</f>
        <v/>
      </c>
      <c r="S55" s="87" t="str">
        <f>IF(PKPT5[PF4]&lt;&gt;0,IF((OR(K55&gt;=$S$11, K55&lt;=$S$12)), "Outlier",K55), "")</f>
        <v/>
      </c>
      <c r="U55" s="1"/>
      <c r="V55" s="1"/>
      <c r="W55" s="1"/>
      <c r="X55" s="1"/>
      <c r="Y55" s="1"/>
      <c r="Z55" s="1"/>
      <c r="AA55" s="1"/>
      <c r="AB55" s="1"/>
      <c r="AC55" s="1"/>
      <c r="AD55" s="1"/>
      <c r="AF55" s="1"/>
      <c r="AG55" s="1"/>
      <c r="AH55" s="1"/>
      <c r="AI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</row>
    <row r="56" spans="1:119" ht="16" x14ac:dyDescent="0.25">
      <c r="A56" s="67">
        <v>38</v>
      </c>
      <c r="B56" s="76" t="s">
        <v>101</v>
      </c>
      <c r="C56" s="102"/>
      <c r="D56" s="66">
        <v>0</v>
      </c>
      <c r="E56" s="66">
        <v>2.21</v>
      </c>
      <c r="F56" s="101"/>
      <c r="G56" s="102"/>
      <c r="H56" s="66"/>
      <c r="I56" s="66"/>
      <c r="J56" s="66"/>
      <c r="K56" s="101"/>
      <c r="L56" s="79" t="str">
        <f>IF(PKPT5[BF1]&lt;&gt;0,IF((OR(C56&gt;=$L$11, C56&lt;=$L$12)), "Outlier",C56), "")</f>
        <v/>
      </c>
      <c r="M56" s="11" t="str">
        <f>IF(PKPT5[BF2]&lt;&gt;0,IF((OR(D56&gt;=$M$11, D56&lt;=$M$12)), "Outlier",D56), "")</f>
        <v/>
      </c>
      <c r="N56" s="80">
        <f>IF(PKPT5[BF3]&lt;&gt;0,IF((OR(E56&gt;=$N$11, E56&lt;=$N$12)), "Outlier",E56), "")</f>
        <v>2.21</v>
      </c>
      <c r="O56" s="80" t="str">
        <f>IF(PKPT5[BF4]&lt;&gt;0,IF((OR(F56&gt;=$O$11, F56&lt;=$O$12)), "Outlier",F56), "")</f>
        <v/>
      </c>
      <c r="P56" s="291" t="str">
        <f>IF(PKPT5[PF1]&lt;&gt;0,IF((OR(H56&gt;=$P$11, H56&lt;=$P$12)), "Outlier",H56), "")</f>
        <v/>
      </c>
      <c r="Q56" s="11" t="str">
        <f>IF(PKPT5[PF2]&lt;&gt;0,IF((OR(I56&gt;=$Q$11, I56&lt;=$Q$12)), "Outlier",I56), "")</f>
        <v/>
      </c>
      <c r="R56" s="11" t="str">
        <f>IF(PKPT5[PF3]&lt;&gt;0,IF((OR(J56&gt;=$R$11, J56&lt;=$R$12)), "Outlier",J56), "")</f>
        <v/>
      </c>
      <c r="S56" s="87" t="str">
        <f>IF(PKPT5[PF4]&lt;&gt;0,IF((OR(K56&gt;=$S$11, K56&lt;=$S$12)), "Outlier",K56), "")</f>
        <v/>
      </c>
      <c r="U56" s="1"/>
      <c r="V56" s="1"/>
      <c r="W56" s="1"/>
      <c r="X56" s="1"/>
      <c r="Y56" s="1"/>
      <c r="Z56" s="1"/>
      <c r="AA56" s="1"/>
      <c r="AB56" s="1"/>
      <c r="AC56" s="1"/>
      <c r="AD56" s="1"/>
      <c r="AF56" s="1"/>
      <c r="AG56" s="1"/>
      <c r="AH56" s="1"/>
      <c r="AI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</row>
    <row r="57" spans="1:119" ht="16" x14ac:dyDescent="0.25">
      <c r="A57" s="67">
        <v>39</v>
      </c>
      <c r="B57" s="76" t="s">
        <v>102</v>
      </c>
      <c r="C57" s="102"/>
      <c r="D57" s="66">
        <v>0</v>
      </c>
      <c r="E57" s="66">
        <v>2.27</v>
      </c>
      <c r="F57" s="101"/>
      <c r="G57" s="102"/>
      <c r="H57" s="66"/>
      <c r="I57" s="66"/>
      <c r="J57" s="66"/>
      <c r="K57" s="101"/>
      <c r="L57" s="79" t="str">
        <f>IF(PKPT5[BF1]&lt;&gt;0,IF((OR(C57&gt;=$L$11, C57&lt;=$L$12)), "Outlier",C57), "")</f>
        <v/>
      </c>
      <c r="M57" s="11" t="str">
        <f>IF(PKPT5[BF2]&lt;&gt;0,IF((OR(D57&gt;=$M$11, D57&lt;=$M$12)), "Outlier",D57), "")</f>
        <v/>
      </c>
      <c r="N57" s="80">
        <f>IF(PKPT5[BF3]&lt;&gt;0,IF((OR(E57&gt;=$N$11, E57&lt;=$N$12)), "Outlier",E57), "")</f>
        <v>2.27</v>
      </c>
      <c r="O57" s="80" t="str">
        <f>IF(PKPT5[BF4]&lt;&gt;0,IF((OR(F57&gt;=$O$11, F57&lt;=$O$12)), "Outlier",F57), "")</f>
        <v/>
      </c>
      <c r="P57" s="291" t="str">
        <f>IF(PKPT5[PF1]&lt;&gt;0,IF((OR(H57&gt;=$P$11, H57&lt;=$P$12)), "Outlier",H57), "")</f>
        <v/>
      </c>
      <c r="Q57" s="11" t="str">
        <f>IF(PKPT5[PF2]&lt;&gt;0,IF((OR(I57&gt;=$Q$11, I57&lt;=$Q$12)), "Outlier",I57), "")</f>
        <v/>
      </c>
      <c r="R57" s="11" t="str">
        <f>IF(PKPT5[PF3]&lt;&gt;0,IF((OR(J57&gt;=$R$11, J57&lt;=$R$12)), "Outlier",J57), "")</f>
        <v/>
      </c>
      <c r="S57" s="87" t="str">
        <f>IF(PKPT5[PF4]&lt;&gt;0,IF((OR(K57&gt;=$S$11, K57&lt;=$S$12)), "Outlier",K57), "")</f>
        <v/>
      </c>
      <c r="U57" s="1"/>
      <c r="V57" s="1"/>
      <c r="W57" s="1"/>
      <c r="X57" s="1"/>
      <c r="Y57" s="1"/>
      <c r="Z57" s="1"/>
      <c r="AA57" s="1"/>
      <c r="AB57" s="1"/>
      <c r="AC57" s="1"/>
      <c r="AD57" s="1"/>
      <c r="AF57" s="1"/>
      <c r="AG57" s="1"/>
      <c r="AH57" s="1"/>
      <c r="AI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</row>
    <row r="58" spans="1:119" ht="16" x14ac:dyDescent="0.25">
      <c r="A58" s="67">
        <v>40</v>
      </c>
      <c r="B58" s="76" t="s">
        <v>103</v>
      </c>
      <c r="C58" s="102"/>
      <c r="D58" s="66">
        <v>0</v>
      </c>
      <c r="E58" s="66">
        <v>2.33</v>
      </c>
      <c r="F58" s="101"/>
      <c r="G58" s="102"/>
      <c r="H58" s="66"/>
      <c r="I58" s="66"/>
      <c r="J58" s="66"/>
      <c r="K58" s="101"/>
      <c r="L58" s="79" t="str">
        <f>IF(PKPT5[BF1]&lt;&gt;0,IF((OR(C58&gt;=$L$11, C58&lt;=$L$12)), "Outlier",C58), "")</f>
        <v/>
      </c>
      <c r="M58" s="11" t="str">
        <f>IF(PKPT5[BF2]&lt;&gt;0,IF((OR(D58&gt;=$M$11, D58&lt;=$M$12)), "Outlier",D58), "")</f>
        <v/>
      </c>
      <c r="N58" s="80">
        <f>IF(PKPT5[BF3]&lt;&gt;0,IF((OR(E58&gt;=$N$11, E58&lt;=$N$12)), "Outlier",E58), "")</f>
        <v>2.33</v>
      </c>
      <c r="O58" s="80" t="str">
        <f>IF(PKPT5[BF4]&lt;&gt;0,IF((OR(F58&gt;=$O$11, F58&lt;=$O$12)), "Outlier",F58), "")</f>
        <v/>
      </c>
      <c r="P58" s="291" t="str">
        <f>IF(PKPT5[PF1]&lt;&gt;0,IF((OR(H58&gt;=$P$11, H58&lt;=$P$12)), "Outlier",H58), "")</f>
        <v/>
      </c>
      <c r="Q58" s="11" t="str">
        <f>IF(PKPT5[PF2]&lt;&gt;0,IF((OR(I58&gt;=$Q$11, I58&lt;=$Q$12)), "Outlier",I58), "")</f>
        <v/>
      </c>
      <c r="R58" s="11" t="str">
        <f>IF(PKPT5[PF3]&lt;&gt;0,IF((OR(J58&gt;=$R$11, J58&lt;=$R$12)), "Outlier",J58), "")</f>
        <v/>
      </c>
      <c r="S58" s="87" t="str">
        <f>IF(PKPT5[PF4]&lt;&gt;0,IF((OR(K58&gt;=$S$11, K58&lt;=$S$12)), "Outlier",K58), "")</f>
        <v/>
      </c>
      <c r="U58" s="1"/>
      <c r="V58" s="1"/>
      <c r="W58" s="1"/>
      <c r="X58" s="1"/>
      <c r="Y58" s="1"/>
      <c r="Z58" s="1"/>
      <c r="AA58" s="1"/>
      <c r="AB58" s="1"/>
      <c r="AC58" s="1"/>
      <c r="AD58" s="1"/>
      <c r="AF58" s="1"/>
      <c r="AG58" s="1"/>
      <c r="AH58" s="1"/>
      <c r="AI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</row>
    <row r="59" spans="1:119" x14ac:dyDescent="0.25">
      <c r="U59" s="1"/>
      <c r="V59" s="1"/>
      <c r="W59" s="1"/>
      <c r="X59" s="1"/>
      <c r="Y59" s="1"/>
      <c r="Z59" s="1"/>
      <c r="AA59" s="1"/>
      <c r="AB59" s="1"/>
      <c r="AC59" s="1"/>
      <c r="AD59" s="1"/>
      <c r="AF59" s="1"/>
      <c r="AG59" s="1"/>
      <c r="AH59" s="1"/>
      <c r="AI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</row>
    <row r="60" spans="1:119" x14ac:dyDescent="0.25">
      <c r="U60" s="1"/>
      <c r="V60" s="1"/>
      <c r="W60" s="1"/>
      <c r="X60" s="1"/>
      <c r="Y60" s="1"/>
      <c r="Z60" s="1"/>
      <c r="AA60" s="1"/>
      <c r="AB60" s="1"/>
      <c r="AC60" s="1"/>
      <c r="AD60" s="1"/>
      <c r="AF60" s="1"/>
      <c r="AG60" s="1"/>
      <c r="AH60" s="1"/>
      <c r="AI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</row>
    <row r="61" spans="1:119" x14ac:dyDescent="0.25">
      <c r="U61" s="1"/>
      <c r="V61" s="1"/>
      <c r="W61" s="1"/>
      <c r="X61" s="1"/>
      <c r="Y61" s="1"/>
      <c r="Z61" s="1"/>
      <c r="AA61" s="1"/>
      <c r="AB61" s="1"/>
      <c r="AC61" s="1"/>
      <c r="AD61" s="1"/>
      <c r="AF61" s="1"/>
      <c r="AG61" s="1"/>
      <c r="AH61" s="1"/>
      <c r="AI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</row>
    <row r="62" spans="1:119" x14ac:dyDescent="0.25">
      <c r="U62" s="1"/>
      <c r="V62" s="1"/>
      <c r="W62" s="1"/>
      <c r="X62" s="1"/>
      <c r="Y62" s="1"/>
      <c r="Z62" s="1"/>
      <c r="AA62" s="1"/>
      <c r="AB62" s="1"/>
      <c r="AC62" s="1"/>
      <c r="AD62" s="1"/>
      <c r="AF62" s="1"/>
      <c r="AG62" s="1"/>
      <c r="AH62" s="1"/>
      <c r="AI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</row>
    <row r="63" spans="1:119" x14ac:dyDescent="0.25">
      <c r="U63" s="1"/>
      <c r="V63" s="1"/>
      <c r="W63" s="1"/>
      <c r="X63" s="1"/>
      <c r="Y63" s="1"/>
      <c r="Z63" s="1"/>
      <c r="AA63" s="1"/>
      <c r="AB63" s="1"/>
      <c r="AC63" s="1"/>
      <c r="AD63" s="1"/>
      <c r="AF63" s="1"/>
      <c r="AG63" s="1"/>
      <c r="AH63" s="1"/>
      <c r="AI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</row>
    <row r="64" spans="1:119" x14ac:dyDescent="0.25">
      <c r="U64" s="1"/>
      <c r="V64" s="1"/>
      <c r="W64" s="1"/>
      <c r="X64" s="1"/>
      <c r="Y64" s="1"/>
      <c r="Z64" s="1"/>
      <c r="AA64" s="1"/>
      <c r="AB64" s="1"/>
      <c r="AC64" s="1"/>
      <c r="AD64" s="1"/>
      <c r="AF64" s="1"/>
      <c r="AG64" s="1"/>
      <c r="AH64" s="1"/>
      <c r="AI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</row>
    <row r="65" spans="21:119" x14ac:dyDescent="0.25">
      <c r="U65" s="1"/>
      <c r="V65" s="1"/>
      <c r="W65" s="1"/>
      <c r="X65" s="1"/>
      <c r="Y65" s="1"/>
      <c r="Z65" s="1"/>
      <c r="AA65" s="1"/>
      <c r="AB65" s="1"/>
      <c r="AC65" s="1"/>
      <c r="AD65" s="1"/>
      <c r="AF65" s="1"/>
      <c r="AG65" s="1"/>
      <c r="AH65" s="1"/>
      <c r="AI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</row>
    <row r="66" spans="21:119" x14ac:dyDescent="0.25">
      <c r="U66" s="1"/>
      <c r="V66" s="1"/>
      <c r="W66" s="1"/>
      <c r="X66" s="1"/>
      <c r="Y66" s="1"/>
      <c r="Z66" s="1"/>
      <c r="AA66" s="1"/>
      <c r="AB66" s="1"/>
      <c r="AC66" s="1"/>
      <c r="AD66" s="1"/>
      <c r="AF66" s="1"/>
      <c r="AG66" s="1"/>
      <c r="AH66" s="1"/>
      <c r="AI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</row>
    <row r="67" spans="21:119" x14ac:dyDescent="0.25">
      <c r="U67" s="1"/>
      <c r="V67" s="1"/>
      <c r="W67" s="1"/>
      <c r="X67" s="1"/>
      <c r="Y67" s="1"/>
      <c r="Z67" s="1"/>
      <c r="AA67" s="1"/>
      <c r="AB67" s="1"/>
      <c r="AC67" s="1"/>
      <c r="AD67" s="1"/>
      <c r="AF67" s="1"/>
      <c r="AG67" s="1"/>
      <c r="AH67" s="1"/>
      <c r="AI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</row>
    <row r="68" spans="21:119" x14ac:dyDescent="0.25">
      <c r="U68" s="1"/>
      <c r="V68" s="1"/>
      <c r="W68" s="1"/>
      <c r="X68" s="1"/>
      <c r="Y68" s="1"/>
      <c r="Z68" s="1"/>
      <c r="AA68" s="1"/>
      <c r="AB68" s="1"/>
      <c r="AC68" s="1"/>
      <c r="AD68" s="1"/>
      <c r="AF68" s="1"/>
      <c r="AG68" s="1"/>
      <c r="AH68" s="1"/>
      <c r="AI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</row>
    <row r="69" spans="21:119" x14ac:dyDescent="0.25">
      <c r="U69" s="1"/>
      <c r="V69" s="1"/>
      <c r="W69" s="1"/>
      <c r="X69" s="1"/>
      <c r="Y69" s="1"/>
      <c r="Z69" s="1"/>
      <c r="AA69" s="1"/>
      <c r="AB69" s="1"/>
      <c r="AC69" s="1"/>
      <c r="AD69" s="1"/>
      <c r="AF69" s="1"/>
      <c r="AG69" s="1"/>
      <c r="AH69" s="1"/>
      <c r="AI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</row>
    <row r="70" spans="21:119" x14ac:dyDescent="0.25">
      <c r="U70" s="1"/>
      <c r="V70" s="1"/>
      <c r="W70" s="1"/>
      <c r="X70" s="1"/>
      <c r="Y70" s="1"/>
      <c r="Z70" s="1"/>
      <c r="AA70" s="1"/>
      <c r="AB70" s="1"/>
      <c r="AC70" s="1"/>
      <c r="AD70" s="1"/>
      <c r="AF70" s="1"/>
      <c r="AG70" s="1"/>
      <c r="AH70" s="1"/>
      <c r="AI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</row>
    <row r="71" spans="21:119" x14ac:dyDescent="0.25">
      <c r="U71" s="1"/>
      <c r="V71" s="1"/>
      <c r="W71" s="1"/>
      <c r="X71" s="1"/>
      <c r="Y71" s="1"/>
      <c r="Z71" s="1"/>
      <c r="AA71" s="1"/>
      <c r="AB71" s="1"/>
      <c r="AC71" s="1"/>
      <c r="AD71" s="1"/>
      <c r="AF71" s="1"/>
      <c r="AG71" s="1"/>
      <c r="AH71" s="1"/>
      <c r="AI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</row>
    <row r="72" spans="21:119" x14ac:dyDescent="0.25">
      <c r="U72" s="1"/>
      <c r="V72" s="1"/>
      <c r="W72" s="1"/>
      <c r="X72" s="1"/>
      <c r="Y72" s="1"/>
      <c r="Z72" s="1"/>
      <c r="AA72" s="1"/>
      <c r="AB72" s="1"/>
      <c r="AC72" s="1"/>
      <c r="AD72" s="1"/>
      <c r="AF72" s="1"/>
      <c r="AG72" s="1"/>
      <c r="AH72" s="1"/>
      <c r="AI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</row>
    <row r="73" spans="21:119" x14ac:dyDescent="0.25">
      <c r="U73" s="1"/>
      <c r="V73" s="1"/>
      <c r="W73" s="1"/>
      <c r="X73" s="1"/>
      <c r="Y73" s="1"/>
      <c r="Z73" s="1"/>
      <c r="AA73" s="1"/>
      <c r="AB73" s="1"/>
      <c r="AC73" s="1"/>
      <c r="AD73" s="1"/>
      <c r="AF73" s="1"/>
      <c r="AG73" s="1"/>
      <c r="AH73" s="1"/>
      <c r="AI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</row>
    <row r="74" spans="21:119" x14ac:dyDescent="0.25">
      <c r="U74" s="1"/>
      <c r="V74" s="1"/>
      <c r="W74" s="1"/>
      <c r="X74" s="1"/>
      <c r="Y74" s="1"/>
      <c r="Z74" s="1"/>
      <c r="AA74" s="1"/>
      <c r="AB74" s="1"/>
      <c r="AC74" s="1"/>
      <c r="AD74" s="1"/>
      <c r="AF74" s="1"/>
      <c r="AG74" s="1"/>
      <c r="AH74" s="1"/>
      <c r="AI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</row>
    <row r="75" spans="21:119" x14ac:dyDescent="0.25">
      <c r="U75" s="1"/>
      <c r="V75" s="1"/>
      <c r="W75" s="1"/>
      <c r="X75" s="1"/>
      <c r="Y75" s="1"/>
      <c r="Z75" s="1"/>
      <c r="AA75" s="1"/>
      <c r="AB75" s="1"/>
      <c r="AC75" s="1"/>
      <c r="AD75" s="1"/>
      <c r="AF75" s="1"/>
      <c r="AG75" s="1"/>
      <c r="AH75" s="1"/>
      <c r="AI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</row>
    <row r="76" spans="21:119" x14ac:dyDescent="0.25">
      <c r="U76" s="1"/>
      <c r="V76" s="1"/>
      <c r="W76" s="1"/>
      <c r="X76" s="1"/>
      <c r="Y76" s="1"/>
      <c r="Z76" s="1"/>
      <c r="AA76" s="1"/>
      <c r="AB76" s="1"/>
      <c r="AC76" s="1"/>
      <c r="AD76" s="1"/>
      <c r="AF76" s="1"/>
      <c r="AG76" s="1"/>
      <c r="AH76" s="1"/>
      <c r="AI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</row>
    <row r="77" spans="21:119" x14ac:dyDescent="0.25">
      <c r="U77" s="1"/>
      <c r="V77" s="1"/>
      <c r="W77" s="1"/>
      <c r="X77" s="1"/>
      <c r="Y77" s="1"/>
      <c r="Z77" s="1"/>
      <c r="AA77" s="1"/>
      <c r="AB77" s="1"/>
      <c r="AC77" s="1"/>
      <c r="AD77" s="1"/>
      <c r="AF77" s="1"/>
      <c r="AG77" s="1"/>
      <c r="AH77" s="1"/>
      <c r="AI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</row>
    <row r="78" spans="21:119" x14ac:dyDescent="0.25">
      <c r="U78" s="1"/>
      <c r="V78" s="1"/>
      <c r="W78" s="1"/>
      <c r="X78" s="1"/>
      <c r="Y78" s="1"/>
      <c r="Z78" s="1"/>
      <c r="AA78" s="1"/>
      <c r="AB78" s="1"/>
      <c r="AC78" s="1"/>
      <c r="AD78" s="1"/>
      <c r="AF78" s="1"/>
      <c r="AG78" s="1"/>
      <c r="AH78" s="1"/>
      <c r="AI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</row>
    <row r="79" spans="21:119" x14ac:dyDescent="0.25">
      <c r="U79" s="1"/>
      <c r="V79" s="1"/>
      <c r="W79" s="1"/>
      <c r="X79" s="1"/>
      <c r="Y79" s="1"/>
      <c r="Z79" s="1"/>
      <c r="AA79" s="1"/>
      <c r="AB79" s="1"/>
      <c r="AC79" s="1"/>
      <c r="AD79" s="1"/>
      <c r="AF79" s="1"/>
      <c r="AG79" s="1"/>
      <c r="AH79" s="1"/>
      <c r="AI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</row>
    <row r="80" spans="21:119" x14ac:dyDescent="0.25">
      <c r="U80" s="1"/>
      <c r="V80" s="1"/>
      <c r="W80" s="1"/>
      <c r="X80" s="1"/>
      <c r="Y80" s="1"/>
      <c r="Z80" s="1"/>
      <c r="AA80" s="1"/>
      <c r="AB80" s="1"/>
      <c r="AC80" s="1"/>
      <c r="AD80" s="1"/>
      <c r="AF80" s="1"/>
      <c r="AG80" s="1"/>
      <c r="AH80" s="1"/>
      <c r="AI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</row>
    <row r="81" spans="21:119" x14ac:dyDescent="0.25">
      <c r="U81" s="1"/>
      <c r="V81" s="1"/>
      <c r="W81" s="1"/>
      <c r="X81" s="1"/>
      <c r="Y81" s="1"/>
      <c r="Z81" s="1"/>
      <c r="AA81" s="1"/>
      <c r="AB81" s="1"/>
      <c r="AC81" s="1"/>
      <c r="AD81" s="1"/>
      <c r="AF81" s="1"/>
      <c r="AG81" s="1"/>
      <c r="AH81" s="1"/>
      <c r="AI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</row>
    <row r="82" spans="21:119" x14ac:dyDescent="0.25">
      <c r="U82" s="1"/>
      <c r="V82" s="1"/>
      <c r="W82" s="1"/>
      <c r="X82" s="1"/>
      <c r="Y82" s="1"/>
      <c r="Z82" s="1"/>
      <c r="AA82" s="1"/>
      <c r="AB82" s="1"/>
      <c r="AC82" s="1"/>
      <c r="AD82" s="1"/>
      <c r="AF82" s="1"/>
      <c r="AG82" s="1"/>
      <c r="AH82" s="1"/>
      <c r="AI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</row>
    <row r="83" spans="21:119" x14ac:dyDescent="0.25">
      <c r="U83" s="1"/>
      <c r="V83" s="1"/>
      <c r="W83" s="1"/>
      <c r="X83" s="1"/>
      <c r="Y83" s="1"/>
      <c r="Z83" s="1"/>
      <c r="AA83" s="1"/>
      <c r="AB83" s="1"/>
      <c r="AC83" s="1"/>
      <c r="AD83" s="1"/>
      <c r="AF83" s="1"/>
      <c r="AG83" s="1"/>
      <c r="AH83" s="1"/>
      <c r="AI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</row>
    <row r="84" spans="21:119" x14ac:dyDescent="0.25">
      <c r="U84" s="1"/>
      <c r="V84" s="1"/>
      <c r="W84" s="1"/>
      <c r="X84" s="1"/>
      <c r="Y84" s="1"/>
      <c r="Z84" s="1"/>
      <c r="AA84" s="1"/>
      <c r="AB84" s="1"/>
      <c r="AC84" s="1"/>
      <c r="AD84" s="1"/>
      <c r="AF84" s="1"/>
      <c r="AG84" s="1"/>
      <c r="AH84" s="1"/>
      <c r="AI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</row>
    <row r="85" spans="21:119" x14ac:dyDescent="0.25">
      <c r="U85" s="1"/>
      <c r="V85" s="1"/>
      <c r="W85" s="1"/>
      <c r="X85" s="1"/>
      <c r="Y85" s="1"/>
      <c r="Z85" s="1"/>
      <c r="AA85" s="1"/>
      <c r="AB85" s="1"/>
      <c r="AC85" s="1"/>
      <c r="AD85" s="1"/>
      <c r="AF85" s="1"/>
      <c r="AG85" s="1"/>
      <c r="AH85" s="1"/>
      <c r="AI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</row>
    <row r="86" spans="21:119" x14ac:dyDescent="0.25">
      <c r="U86" s="1"/>
      <c r="V86" s="1"/>
      <c r="W86" s="1"/>
      <c r="X86" s="1"/>
      <c r="Y86" s="1"/>
      <c r="Z86" s="1"/>
      <c r="AA86" s="1"/>
      <c r="AB86" s="1"/>
      <c r="AC86" s="1"/>
      <c r="AD86" s="1"/>
      <c r="AF86" s="1"/>
      <c r="AG86" s="1"/>
      <c r="AH86" s="1"/>
      <c r="AI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</row>
    <row r="87" spans="21:119" x14ac:dyDescent="0.25">
      <c r="U87" s="1"/>
      <c r="V87" s="1"/>
      <c r="W87" s="1"/>
      <c r="X87" s="1"/>
      <c r="Y87" s="1"/>
      <c r="Z87" s="1"/>
      <c r="AA87" s="1"/>
      <c r="AB87" s="1"/>
      <c r="AC87" s="1"/>
      <c r="AD87" s="1"/>
      <c r="AF87" s="1"/>
      <c r="AG87" s="1"/>
      <c r="AH87" s="1"/>
      <c r="AI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</row>
    <row r="88" spans="21:119" x14ac:dyDescent="0.25">
      <c r="U88" s="1"/>
      <c r="V88" s="1"/>
      <c r="W88" s="1"/>
      <c r="X88" s="1"/>
      <c r="Y88" s="1"/>
      <c r="Z88" s="1"/>
      <c r="AA88" s="1"/>
      <c r="AB88" s="1"/>
      <c r="AC88" s="1"/>
      <c r="AD88" s="1"/>
      <c r="AF88" s="1"/>
      <c r="AG88" s="1"/>
      <c r="AH88" s="1"/>
      <c r="AI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</row>
    <row r="89" spans="21:119" x14ac:dyDescent="0.25">
      <c r="U89" s="1"/>
      <c r="V89" s="1"/>
      <c r="W89" s="1"/>
      <c r="X89" s="1"/>
      <c r="Y89" s="1"/>
      <c r="Z89" s="1"/>
      <c r="AA89" s="1"/>
      <c r="AB89" s="1"/>
      <c r="AC89" s="1"/>
      <c r="AD89" s="1"/>
      <c r="AF89" s="1"/>
      <c r="AG89" s="1"/>
      <c r="AH89" s="1"/>
      <c r="AI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</row>
    <row r="90" spans="21:119" x14ac:dyDescent="0.25">
      <c r="U90" s="1"/>
      <c r="V90" s="1"/>
      <c r="W90" s="1"/>
      <c r="X90" s="1"/>
      <c r="Y90" s="1"/>
      <c r="Z90" s="1"/>
      <c r="AA90" s="1"/>
      <c r="AB90" s="1"/>
      <c r="AC90" s="1"/>
      <c r="AD90" s="1"/>
      <c r="AF90" s="1"/>
      <c r="AG90" s="1"/>
      <c r="AH90" s="1"/>
      <c r="AI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</row>
    <row r="91" spans="21:119" x14ac:dyDescent="0.25">
      <c r="U91" s="1"/>
      <c r="V91" s="1"/>
      <c r="W91" s="1"/>
      <c r="X91" s="1"/>
      <c r="Y91" s="1"/>
      <c r="Z91" s="1"/>
      <c r="AA91" s="1"/>
      <c r="AB91" s="1"/>
      <c r="AC91" s="1"/>
      <c r="AD91" s="1"/>
      <c r="AF91" s="1"/>
      <c r="AG91" s="1"/>
      <c r="AH91" s="1"/>
      <c r="AI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</row>
    <row r="92" spans="21:119" x14ac:dyDescent="0.25">
      <c r="U92" s="1"/>
      <c r="V92" s="1"/>
      <c r="W92" s="1"/>
      <c r="X92" s="1"/>
      <c r="Y92" s="1"/>
      <c r="Z92" s="1"/>
      <c r="AA92" s="1"/>
      <c r="AB92" s="1"/>
      <c r="AC92" s="1"/>
      <c r="AD92" s="1"/>
      <c r="AF92" s="1"/>
      <c r="AG92" s="1"/>
      <c r="AH92" s="1"/>
      <c r="AI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</row>
    <row r="93" spans="21:119" x14ac:dyDescent="0.25">
      <c r="U93" s="1"/>
      <c r="V93" s="1"/>
      <c r="W93" s="1"/>
      <c r="X93" s="1"/>
      <c r="Y93" s="1"/>
      <c r="Z93" s="1"/>
      <c r="AA93" s="1"/>
      <c r="AB93" s="1"/>
      <c r="AC93" s="1"/>
      <c r="AD93" s="1"/>
      <c r="AF93" s="1"/>
      <c r="AG93" s="1"/>
      <c r="AH93" s="1"/>
      <c r="AI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</row>
    <row r="94" spans="21:119" x14ac:dyDescent="0.25">
      <c r="U94" s="1"/>
      <c r="V94" s="1"/>
      <c r="W94" s="1"/>
      <c r="X94" s="1"/>
      <c r="Y94" s="1"/>
      <c r="Z94" s="1"/>
      <c r="AA94" s="1"/>
      <c r="AB94" s="1"/>
      <c r="AC94" s="1"/>
      <c r="AD94" s="1"/>
      <c r="AF94" s="1"/>
      <c r="AG94" s="1"/>
      <c r="AH94" s="1"/>
      <c r="AI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</row>
    <row r="95" spans="21:119" x14ac:dyDescent="0.25">
      <c r="U95" s="1"/>
      <c r="V95" s="1"/>
      <c r="W95" s="1"/>
      <c r="X95" s="1"/>
      <c r="Y95" s="1"/>
      <c r="Z95" s="1"/>
      <c r="AA95" s="1"/>
      <c r="AB95" s="1"/>
      <c r="AC95" s="1"/>
      <c r="AD95" s="1"/>
      <c r="AF95" s="1"/>
      <c r="AG95" s="1"/>
      <c r="AH95" s="1"/>
      <c r="AI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</row>
    <row r="96" spans="21:119" x14ac:dyDescent="0.25">
      <c r="U96" s="1"/>
      <c r="V96" s="1"/>
      <c r="W96" s="1"/>
      <c r="X96" s="1"/>
      <c r="Y96" s="1"/>
      <c r="Z96" s="1"/>
      <c r="AA96" s="1"/>
      <c r="AB96" s="1"/>
      <c r="AC96" s="1"/>
      <c r="AD96" s="1"/>
      <c r="AF96" s="1"/>
      <c r="AG96" s="1"/>
      <c r="AH96" s="1"/>
      <c r="AI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</row>
    <row r="97" spans="21:119" x14ac:dyDescent="0.25">
      <c r="U97" s="1"/>
      <c r="V97" s="1"/>
      <c r="W97" s="1"/>
      <c r="X97" s="1"/>
      <c r="Y97" s="1"/>
      <c r="Z97" s="1"/>
      <c r="AA97" s="1"/>
      <c r="AB97" s="1"/>
      <c r="AC97" s="1"/>
      <c r="AD97" s="1"/>
      <c r="AF97" s="1"/>
      <c r="AG97" s="1"/>
      <c r="AH97" s="1"/>
      <c r="AI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</row>
    <row r="98" spans="21:119" x14ac:dyDescent="0.25">
      <c r="U98" s="1"/>
      <c r="V98" s="1"/>
      <c r="W98" s="1"/>
      <c r="X98" s="1"/>
      <c r="Y98" s="1"/>
      <c r="Z98" s="1"/>
      <c r="AA98" s="1"/>
      <c r="AB98" s="1"/>
      <c r="AC98" s="1"/>
      <c r="AD98" s="1"/>
      <c r="AF98" s="1"/>
      <c r="AG98" s="1"/>
      <c r="AH98" s="1"/>
      <c r="AI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</row>
    <row r="99" spans="21:119" x14ac:dyDescent="0.25">
      <c r="U99" s="1"/>
      <c r="V99" s="1"/>
      <c r="W99" s="1"/>
      <c r="X99" s="1"/>
      <c r="Y99" s="1"/>
      <c r="Z99" s="1"/>
      <c r="AA99" s="1"/>
      <c r="AB99" s="1"/>
      <c r="AC99" s="1"/>
      <c r="AD99" s="1"/>
      <c r="AF99" s="1"/>
      <c r="AG99" s="1"/>
      <c r="AH99" s="1"/>
      <c r="AI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</row>
    <row r="100" spans="21:119" x14ac:dyDescent="0.25">
      <c r="U100" s="1"/>
      <c r="V100" s="1"/>
      <c r="W100" s="1"/>
      <c r="X100" s="1"/>
      <c r="Y100" s="1"/>
      <c r="Z100" s="1"/>
      <c r="AA100" s="1"/>
      <c r="AB100" s="1"/>
      <c r="AC100" s="1"/>
      <c r="AD100" s="1"/>
      <c r="AF100" s="1"/>
      <c r="AG100" s="1"/>
      <c r="AH100" s="1"/>
      <c r="AI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</row>
    <row r="101" spans="21:119" x14ac:dyDescent="0.25">
      <c r="U101" s="1"/>
      <c r="V101" s="1"/>
      <c r="W101" s="1"/>
      <c r="X101" s="1"/>
      <c r="Y101" s="1"/>
      <c r="Z101" s="1"/>
      <c r="AA101" s="1"/>
      <c r="AB101" s="1"/>
      <c r="AC101" s="1"/>
      <c r="AD101" s="1"/>
      <c r="AF101" s="1"/>
      <c r="AG101" s="1"/>
      <c r="AH101" s="1"/>
      <c r="AI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</row>
    <row r="102" spans="21:119" x14ac:dyDescent="0.25">
      <c r="U102" s="1"/>
      <c r="V102" s="1"/>
      <c r="W102" s="1"/>
      <c r="X102" s="1"/>
      <c r="Y102" s="1"/>
      <c r="Z102" s="1"/>
      <c r="AA102" s="1"/>
      <c r="AB102" s="1"/>
      <c r="AC102" s="1"/>
      <c r="AD102" s="1"/>
      <c r="AF102" s="1"/>
      <c r="AG102" s="1"/>
      <c r="AH102" s="1"/>
      <c r="AI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</row>
    <row r="103" spans="21:119" x14ac:dyDescent="0.25">
      <c r="U103" s="1"/>
      <c r="V103" s="1"/>
      <c r="W103" s="1"/>
      <c r="X103" s="1"/>
      <c r="Y103" s="1"/>
      <c r="Z103" s="1"/>
      <c r="AA103" s="1"/>
      <c r="AB103" s="1"/>
      <c r="AC103" s="1"/>
      <c r="AD103" s="1"/>
      <c r="AF103" s="1"/>
      <c r="AG103" s="1"/>
      <c r="AH103" s="1"/>
      <c r="AI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</row>
    <row r="104" spans="21:119" x14ac:dyDescent="0.25">
      <c r="U104" s="1"/>
      <c r="V104" s="1"/>
      <c r="W104" s="1"/>
      <c r="X104" s="1"/>
      <c r="Y104" s="1"/>
      <c r="Z104" s="1"/>
      <c r="AA104" s="1"/>
      <c r="AB104" s="1"/>
      <c r="AC104" s="1"/>
      <c r="AD104" s="1"/>
      <c r="AF104" s="1"/>
      <c r="AG104" s="1"/>
      <c r="AH104" s="1"/>
      <c r="AI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</row>
    <row r="105" spans="21:119" x14ac:dyDescent="0.25">
      <c r="U105" s="1"/>
      <c r="V105" s="1"/>
      <c r="W105" s="1"/>
      <c r="X105" s="1"/>
      <c r="Y105" s="1"/>
      <c r="Z105" s="1"/>
      <c r="AA105" s="1"/>
      <c r="AB105" s="1"/>
      <c r="AC105" s="1"/>
      <c r="AD105" s="1"/>
      <c r="AF105" s="1"/>
      <c r="AG105" s="1"/>
      <c r="AH105" s="1"/>
      <c r="AI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</row>
    <row r="106" spans="21:119" x14ac:dyDescent="0.25">
      <c r="U106" s="1"/>
      <c r="V106" s="1"/>
      <c r="W106" s="1"/>
      <c r="X106" s="1"/>
      <c r="Y106" s="1"/>
      <c r="Z106" s="1"/>
      <c r="AA106" s="1"/>
      <c r="AB106" s="1"/>
      <c r="AC106" s="1"/>
      <c r="AD106" s="1"/>
      <c r="AF106" s="1"/>
      <c r="AG106" s="1"/>
      <c r="AH106" s="1"/>
      <c r="AI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</row>
    <row r="107" spans="21:119" x14ac:dyDescent="0.25">
      <c r="U107" s="1"/>
      <c r="V107" s="1"/>
      <c r="W107" s="1"/>
      <c r="X107" s="1"/>
      <c r="Y107" s="1"/>
      <c r="Z107" s="1"/>
      <c r="AA107" s="1"/>
      <c r="AB107" s="1"/>
      <c r="AC107" s="1"/>
      <c r="AD107" s="1"/>
      <c r="AF107" s="1"/>
      <c r="AG107" s="1"/>
      <c r="AH107" s="1"/>
      <c r="AI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</row>
    <row r="108" spans="21:119" x14ac:dyDescent="0.25">
      <c r="U108" s="1"/>
      <c r="V108" s="1"/>
      <c r="W108" s="1"/>
      <c r="X108" s="1"/>
      <c r="Y108" s="1"/>
      <c r="Z108" s="1"/>
      <c r="AA108" s="1"/>
      <c r="AB108" s="1"/>
      <c r="AC108" s="1"/>
      <c r="AD108" s="1"/>
      <c r="AF108" s="1"/>
      <c r="AG108" s="1"/>
      <c r="AH108" s="1"/>
      <c r="AI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</row>
    <row r="109" spans="21:119" x14ac:dyDescent="0.25">
      <c r="U109" s="1"/>
      <c r="V109" s="1"/>
      <c r="W109" s="1"/>
      <c r="X109" s="1"/>
      <c r="Y109" s="1"/>
      <c r="Z109" s="1"/>
      <c r="AA109" s="1"/>
      <c r="AB109" s="1"/>
      <c r="AC109" s="1"/>
      <c r="AD109" s="1"/>
      <c r="AF109" s="1"/>
      <c r="AG109" s="1"/>
      <c r="AH109" s="1"/>
      <c r="AI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</row>
    <row r="110" spans="21:119" x14ac:dyDescent="0.25">
      <c r="U110" s="1"/>
      <c r="V110" s="1"/>
      <c r="W110" s="1"/>
      <c r="X110" s="1"/>
      <c r="Y110" s="1"/>
      <c r="Z110" s="1"/>
      <c r="AA110" s="1"/>
      <c r="AB110" s="1"/>
      <c r="AC110" s="1"/>
      <c r="AD110" s="1"/>
      <c r="AF110" s="1"/>
      <c r="AG110" s="1"/>
      <c r="AH110" s="1"/>
      <c r="AI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</row>
    <row r="111" spans="21:119" x14ac:dyDescent="0.25">
      <c r="U111" s="1"/>
      <c r="V111" s="1"/>
      <c r="W111" s="1"/>
      <c r="X111" s="1"/>
      <c r="Y111" s="1"/>
      <c r="Z111" s="1"/>
      <c r="AA111" s="1"/>
      <c r="AB111" s="1"/>
      <c r="AC111" s="1"/>
      <c r="AD111" s="1"/>
      <c r="AF111" s="1"/>
      <c r="AG111" s="1"/>
      <c r="AH111" s="1"/>
      <c r="AI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</row>
    <row r="112" spans="21:119" x14ac:dyDescent="0.25">
      <c r="U112" s="1"/>
      <c r="V112" s="1"/>
      <c r="W112" s="1"/>
      <c r="X112" s="1"/>
      <c r="Y112" s="1"/>
      <c r="Z112" s="1"/>
      <c r="AA112" s="1"/>
      <c r="AB112" s="1"/>
      <c r="AC112" s="1"/>
      <c r="AD112" s="1"/>
      <c r="AF112" s="1"/>
      <c r="AG112" s="1"/>
      <c r="AH112" s="1"/>
      <c r="AI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</row>
    <row r="113" spans="21:119" x14ac:dyDescent="0.25">
      <c r="U113" s="1"/>
      <c r="V113" s="1"/>
      <c r="W113" s="1"/>
      <c r="X113" s="1"/>
      <c r="Y113" s="1"/>
      <c r="Z113" s="1"/>
      <c r="AA113" s="1"/>
      <c r="AB113" s="1"/>
      <c r="AC113" s="1"/>
      <c r="AD113" s="1"/>
      <c r="AF113" s="1"/>
      <c r="AG113" s="1"/>
      <c r="AH113" s="1"/>
      <c r="AI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</row>
    <row r="114" spans="21:119" x14ac:dyDescent="0.25">
      <c r="U114" s="1"/>
      <c r="V114" s="1"/>
      <c r="W114" s="1"/>
      <c r="X114" s="1"/>
      <c r="Y114" s="1"/>
      <c r="Z114" s="1"/>
      <c r="AA114" s="1"/>
      <c r="AB114" s="1"/>
      <c r="AC114" s="1"/>
      <c r="AD114" s="1"/>
      <c r="AF114" s="1"/>
      <c r="AG114" s="1"/>
      <c r="AH114" s="1"/>
      <c r="AI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</row>
    <row r="115" spans="21:119" x14ac:dyDescent="0.25">
      <c r="U115" s="1"/>
      <c r="V115" s="1"/>
      <c r="W115" s="1"/>
      <c r="X115" s="1"/>
      <c r="Y115" s="1"/>
      <c r="Z115" s="1"/>
      <c r="AA115" s="1"/>
      <c r="AB115" s="1"/>
      <c r="AC115" s="1"/>
      <c r="AD115" s="1"/>
      <c r="AF115" s="1"/>
      <c r="AG115" s="1"/>
      <c r="AH115" s="1"/>
      <c r="AI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</row>
    <row r="116" spans="21:119" x14ac:dyDescent="0.25">
      <c r="AF116" s="1"/>
      <c r="AG116" s="1"/>
      <c r="AH116" s="1"/>
      <c r="AI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</row>
    <row r="117" spans="21:119" x14ac:dyDescent="0.25">
      <c r="AF117" s="1"/>
      <c r="AG117" s="1"/>
      <c r="AH117" s="1"/>
      <c r="AI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</row>
    <row r="118" spans="21:119" x14ac:dyDescent="0.25">
      <c r="AF118" s="1"/>
      <c r="AG118" s="1"/>
      <c r="AH118" s="1"/>
      <c r="AI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</row>
    <row r="119" spans="21:119" x14ac:dyDescent="0.25">
      <c r="AF119" s="1"/>
      <c r="AG119" s="1"/>
      <c r="AH119" s="1"/>
      <c r="AI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</row>
    <row r="120" spans="21:119" x14ac:dyDescent="0.25">
      <c r="AF120" s="1"/>
      <c r="AG120" s="1"/>
      <c r="AH120" s="1"/>
      <c r="AI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</row>
    <row r="121" spans="21:119" x14ac:dyDescent="0.25">
      <c r="AF121" s="1"/>
      <c r="AG121" s="1"/>
      <c r="AH121" s="1"/>
      <c r="AI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</row>
    <row r="122" spans="21:119" x14ac:dyDescent="0.25">
      <c r="AF122" s="1"/>
      <c r="AG122" s="1"/>
      <c r="AH122" s="1"/>
      <c r="AI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</row>
    <row r="123" spans="21:119" x14ac:dyDescent="0.25">
      <c r="AF123" s="1"/>
      <c r="AG123" s="1"/>
      <c r="AH123" s="1"/>
      <c r="AI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</row>
    <row r="124" spans="21:119" x14ac:dyDescent="0.25">
      <c r="AF124" s="1"/>
      <c r="AG124" s="1"/>
      <c r="AH124" s="1"/>
      <c r="AI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</row>
    <row r="125" spans="21:119" x14ac:dyDescent="0.25">
      <c r="AF125" s="1"/>
      <c r="AG125" s="1"/>
      <c r="AH125" s="1"/>
      <c r="AI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</row>
    <row r="126" spans="21:119" x14ac:dyDescent="0.25">
      <c r="AF126" s="1"/>
      <c r="AG126" s="1"/>
      <c r="AH126" s="1"/>
      <c r="AI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</row>
    <row r="127" spans="21:119" x14ac:dyDescent="0.25">
      <c r="AF127" s="1"/>
      <c r="AG127" s="1"/>
      <c r="AH127" s="1"/>
      <c r="AI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</row>
    <row r="128" spans="21:119" x14ac:dyDescent="0.25">
      <c r="AF128" s="1"/>
      <c r="AG128" s="1"/>
      <c r="AH128" s="1"/>
      <c r="AI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</row>
    <row r="129" spans="31:119" x14ac:dyDescent="0.25">
      <c r="AE129"/>
      <c r="AF129" s="1"/>
      <c r="AG129" s="1"/>
      <c r="AH129" s="1"/>
      <c r="AI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</row>
    <row r="130" spans="31:119" x14ac:dyDescent="0.25">
      <c r="AE130"/>
      <c r="AF130" s="1"/>
      <c r="AG130" s="1"/>
      <c r="AH130" s="1"/>
      <c r="AI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</row>
    <row r="131" spans="31:119" x14ac:dyDescent="0.25">
      <c r="AE131"/>
      <c r="AF131" s="1"/>
      <c r="AG131" s="1"/>
      <c r="AH131" s="1"/>
      <c r="AI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</row>
    <row r="132" spans="31:119" x14ac:dyDescent="0.25">
      <c r="AE132"/>
      <c r="AF132" s="1"/>
      <c r="AG132" s="1"/>
      <c r="AH132" s="1"/>
      <c r="AI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</row>
    <row r="133" spans="31:119" x14ac:dyDescent="0.25">
      <c r="AE133"/>
      <c r="AF133" s="1"/>
      <c r="AG133" s="1"/>
      <c r="AH133" s="1"/>
      <c r="AI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</row>
    <row r="134" spans="31:119" x14ac:dyDescent="0.25">
      <c r="AE134"/>
      <c r="AF134" s="1"/>
      <c r="AG134" s="1"/>
      <c r="AH134" s="1"/>
      <c r="AI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</row>
    <row r="135" spans="31:119" x14ac:dyDescent="0.25">
      <c r="AE135"/>
      <c r="AF135" s="1"/>
      <c r="AG135" s="1"/>
      <c r="AH135" s="1"/>
      <c r="AI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</row>
    <row r="136" spans="31:119" x14ac:dyDescent="0.25">
      <c r="AE136"/>
      <c r="AF136" s="1"/>
      <c r="AG136" s="1"/>
      <c r="AH136" s="1"/>
      <c r="AI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</row>
    <row r="137" spans="31:119" x14ac:dyDescent="0.25">
      <c r="AE137"/>
      <c r="AF137" s="1"/>
      <c r="AG137" s="1"/>
      <c r="AH137" s="1"/>
      <c r="AI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</row>
    <row r="138" spans="31:119" x14ac:dyDescent="0.25">
      <c r="AE138"/>
      <c r="AF138" s="1"/>
      <c r="AG138" s="1"/>
      <c r="AH138" s="1"/>
      <c r="AI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</row>
    <row r="139" spans="31:119" x14ac:dyDescent="0.25">
      <c r="AE139"/>
      <c r="AF139" s="1"/>
      <c r="AG139" s="1"/>
      <c r="AH139" s="1"/>
      <c r="AI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</row>
    <row r="140" spans="31:119" x14ac:dyDescent="0.25">
      <c r="AE140"/>
      <c r="AF140" s="1"/>
      <c r="AG140" s="1"/>
      <c r="AH140" s="1"/>
      <c r="AI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</row>
    <row r="141" spans="31:119" x14ac:dyDescent="0.25">
      <c r="AE141"/>
      <c r="AF141" s="1"/>
      <c r="AG141" s="1"/>
      <c r="AH141" s="1"/>
      <c r="AI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</row>
    <row r="142" spans="31:119" x14ac:dyDescent="0.25">
      <c r="AE142"/>
      <c r="AF142" s="1"/>
      <c r="AG142" s="1"/>
      <c r="AH142" s="1"/>
      <c r="AI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</row>
    <row r="143" spans="31:119" x14ac:dyDescent="0.25">
      <c r="AE143"/>
      <c r="AF143" s="1"/>
      <c r="AG143" s="1"/>
      <c r="AH143" s="1"/>
      <c r="AI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</row>
    <row r="144" spans="31:119" x14ac:dyDescent="0.25">
      <c r="AE144"/>
      <c r="AF144" s="1"/>
      <c r="AG144" s="1"/>
      <c r="AH144" s="1"/>
      <c r="AI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</row>
    <row r="145" spans="31:119" x14ac:dyDescent="0.25">
      <c r="AE145"/>
      <c r="AF145" s="1"/>
      <c r="AG145" s="1"/>
      <c r="AH145" s="1"/>
      <c r="AI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</row>
    <row r="146" spans="31:119" x14ac:dyDescent="0.25">
      <c r="AE146"/>
      <c r="AF146" s="1"/>
      <c r="AG146" s="1"/>
      <c r="AH146" s="1"/>
      <c r="AI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</row>
    <row r="147" spans="31:119" x14ac:dyDescent="0.25">
      <c r="AE147"/>
      <c r="AF147" s="1"/>
      <c r="AG147" s="1"/>
      <c r="AH147" s="1"/>
      <c r="AI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</row>
    <row r="148" spans="31:119" x14ac:dyDescent="0.25">
      <c r="AE148"/>
      <c r="AF148" s="1"/>
      <c r="AG148" s="1"/>
      <c r="AH148" s="1"/>
      <c r="AI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</row>
    <row r="149" spans="31:119" x14ac:dyDescent="0.25">
      <c r="AE149"/>
      <c r="AF149" s="1"/>
      <c r="AG149" s="1"/>
      <c r="AH149" s="1"/>
      <c r="AI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</row>
    <row r="150" spans="31:119" x14ac:dyDescent="0.25">
      <c r="AE150"/>
      <c r="AF150" s="1"/>
      <c r="AG150" s="1"/>
      <c r="AH150" s="1"/>
      <c r="AI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</row>
    <row r="151" spans="31:119" x14ac:dyDescent="0.25">
      <c r="AE151"/>
      <c r="AF151" s="1"/>
      <c r="AG151" s="1"/>
      <c r="AH151" s="1"/>
      <c r="AI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</row>
    <row r="152" spans="31:119" x14ac:dyDescent="0.25">
      <c r="AE152"/>
      <c r="AF152" s="1"/>
      <c r="AG152" s="1"/>
      <c r="AH152" s="1"/>
      <c r="AI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</row>
    <row r="153" spans="31:119" x14ac:dyDescent="0.25">
      <c r="AE153"/>
      <c r="AF153" s="1"/>
      <c r="AG153" s="1"/>
      <c r="AH153" s="1"/>
      <c r="AI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</row>
    <row r="154" spans="31:119" x14ac:dyDescent="0.25">
      <c r="AE154"/>
      <c r="AF154" s="1"/>
      <c r="AG154" s="1"/>
      <c r="AH154" s="1"/>
      <c r="AI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</row>
    <row r="155" spans="31:119" x14ac:dyDescent="0.25">
      <c r="AE155"/>
      <c r="AF155" s="1"/>
      <c r="AG155" s="1"/>
      <c r="AH155" s="1"/>
      <c r="AI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</row>
    <row r="156" spans="31:119" x14ac:dyDescent="0.25">
      <c r="AE156"/>
      <c r="AF156" s="1"/>
      <c r="AG156" s="1"/>
      <c r="AH156" s="1"/>
      <c r="AI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</row>
    <row r="157" spans="31:119" x14ac:dyDescent="0.25">
      <c r="AE157"/>
      <c r="AF157" s="1"/>
      <c r="AG157" s="1"/>
      <c r="AH157" s="1"/>
      <c r="AI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</row>
    <row r="158" spans="31:119" x14ac:dyDescent="0.25">
      <c r="AE158"/>
      <c r="AF158" s="1"/>
      <c r="AG158" s="1"/>
      <c r="AH158" s="1"/>
      <c r="AI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</row>
    <row r="159" spans="31:119" x14ac:dyDescent="0.25">
      <c r="AE159"/>
      <c r="AF159" s="1"/>
      <c r="AG159" s="1"/>
      <c r="AH159" s="1"/>
      <c r="AI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</row>
    <row r="160" spans="31:119" x14ac:dyDescent="0.25">
      <c r="AE160"/>
      <c r="AF160" s="1"/>
      <c r="AG160" s="1"/>
      <c r="AH160" s="1"/>
      <c r="AI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</row>
    <row r="161" spans="31:119" x14ac:dyDescent="0.25">
      <c r="AE161"/>
      <c r="AF161" s="1"/>
      <c r="AG161" s="1"/>
      <c r="AH161" s="1"/>
      <c r="AI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</row>
    <row r="162" spans="31:119" x14ac:dyDescent="0.25">
      <c r="AE162"/>
      <c r="AF162" s="1"/>
      <c r="AG162" s="1"/>
      <c r="AH162" s="1"/>
      <c r="AI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</row>
    <row r="163" spans="31:119" x14ac:dyDescent="0.25">
      <c r="AE163"/>
      <c r="AF163" s="1"/>
      <c r="AG163" s="1"/>
      <c r="AH163" s="1"/>
      <c r="AI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</row>
    <row r="164" spans="31:119" x14ac:dyDescent="0.25">
      <c r="AE164"/>
      <c r="AF164" s="1"/>
      <c r="AG164" s="1"/>
      <c r="AH164" s="1"/>
      <c r="AI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</row>
    <row r="165" spans="31:119" x14ac:dyDescent="0.25">
      <c r="AE165"/>
      <c r="AF165" s="1"/>
      <c r="AG165" s="1"/>
      <c r="AH165" s="1"/>
      <c r="AI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</row>
    <row r="166" spans="31:119" x14ac:dyDescent="0.25">
      <c r="AE166"/>
      <c r="AF166" s="1"/>
      <c r="AG166" s="1"/>
      <c r="AH166" s="1"/>
      <c r="AI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</row>
    <row r="167" spans="31:119" x14ac:dyDescent="0.25">
      <c r="AE167"/>
      <c r="AF167" s="1"/>
      <c r="AG167" s="1"/>
      <c r="AH167" s="1"/>
      <c r="AI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</row>
    <row r="168" spans="31:119" x14ac:dyDescent="0.25">
      <c r="AE168"/>
      <c r="AF168" s="1"/>
      <c r="AG168" s="1"/>
      <c r="AH168" s="1"/>
      <c r="AI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</row>
    <row r="169" spans="31:119" x14ac:dyDescent="0.25">
      <c r="AE169"/>
      <c r="AF169" s="1"/>
      <c r="AG169" s="1"/>
      <c r="AH169" s="1"/>
      <c r="AI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</row>
    <row r="170" spans="31:119" x14ac:dyDescent="0.25">
      <c r="AE170"/>
      <c r="AF170" s="1"/>
      <c r="AG170" s="1"/>
      <c r="AH170" s="1"/>
      <c r="AI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</row>
    <row r="171" spans="31:119" x14ac:dyDescent="0.25">
      <c r="AE171"/>
      <c r="AF171" s="1"/>
      <c r="AG171" s="1"/>
      <c r="AH171" s="1"/>
      <c r="AI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</row>
    <row r="172" spans="31:119" x14ac:dyDescent="0.25">
      <c r="AE172"/>
      <c r="AF172" s="1"/>
      <c r="AG172" s="1"/>
      <c r="AH172" s="1"/>
      <c r="AI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</row>
    <row r="173" spans="31:119" x14ac:dyDescent="0.25">
      <c r="AE173"/>
      <c r="AF173" s="1"/>
      <c r="AG173" s="1"/>
      <c r="AH173" s="1"/>
      <c r="AI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</row>
    <row r="174" spans="31:119" x14ac:dyDescent="0.25">
      <c r="AE174"/>
      <c r="AF174" s="1"/>
      <c r="AG174" s="1"/>
      <c r="AH174" s="1"/>
      <c r="AI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</row>
    <row r="175" spans="31:119" x14ac:dyDescent="0.25">
      <c r="AE175"/>
      <c r="AF175" s="1"/>
      <c r="AG175" s="1"/>
      <c r="AH175" s="1"/>
      <c r="AI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</row>
    <row r="176" spans="31:119" x14ac:dyDescent="0.25">
      <c r="AE176"/>
      <c r="AF176" s="1"/>
      <c r="AG176" s="1"/>
      <c r="AH176" s="1"/>
      <c r="AI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</row>
    <row r="177" spans="31:119" x14ac:dyDescent="0.25">
      <c r="AE177"/>
      <c r="AF177" s="1"/>
      <c r="AG177" s="1"/>
      <c r="AH177" s="1"/>
      <c r="AI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</row>
    <row r="178" spans="31:119" x14ac:dyDescent="0.25">
      <c r="AE178"/>
      <c r="AF178" s="1"/>
      <c r="AG178" s="1"/>
      <c r="AH178" s="1"/>
      <c r="AI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</row>
    <row r="179" spans="31:119" x14ac:dyDescent="0.25">
      <c r="AE179"/>
      <c r="AF179" s="1"/>
      <c r="AG179" s="1"/>
      <c r="AH179" s="1"/>
      <c r="AI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</row>
    <row r="180" spans="31:119" x14ac:dyDescent="0.25">
      <c r="AE180"/>
      <c r="AF180" s="1"/>
      <c r="AG180" s="1"/>
      <c r="AH180" s="1"/>
      <c r="AI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</row>
    <row r="181" spans="31:119" x14ac:dyDescent="0.25">
      <c r="AE181"/>
      <c r="AF181" s="1"/>
      <c r="AG181" s="1"/>
      <c r="AH181" s="1"/>
      <c r="AI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</row>
    <row r="182" spans="31:119" x14ac:dyDescent="0.25">
      <c r="AE182"/>
      <c r="AF182" s="1"/>
      <c r="AG182" s="1"/>
      <c r="AH182" s="1"/>
      <c r="AI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</row>
    <row r="183" spans="31:119" x14ac:dyDescent="0.25">
      <c r="AE183"/>
      <c r="AF183" s="1"/>
      <c r="AG183" s="1"/>
      <c r="AH183" s="1"/>
      <c r="AI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</row>
    <row r="184" spans="31:119" x14ac:dyDescent="0.25">
      <c r="AE184"/>
      <c r="AF184" s="1"/>
      <c r="AG184" s="1"/>
      <c r="AH184" s="1"/>
      <c r="AI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</row>
    <row r="185" spans="31:119" x14ac:dyDescent="0.25">
      <c r="AE185"/>
      <c r="AF185" s="1"/>
      <c r="AG185" s="1"/>
      <c r="AH185" s="1"/>
      <c r="AI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</row>
    <row r="186" spans="31:119" x14ac:dyDescent="0.25">
      <c r="AE186"/>
      <c r="AF186" s="1"/>
      <c r="AG186" s="1"/>
      <c r="AH186" s="1"/>
      <c r="AI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</row>
    <row r="187" spans="31:119" x14ac:dyDescent="0.25">
      <c r="AE187"/>
      <c r="AF187" s="1"/>
      <c r="AG187" s="1"/>
      <c r="AH187" s="1"/>
      <c r="AI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</row>
    <row r="188" spans="31:119" x14ac:dyDescent="0.25">
      <c r="AE188"/>
      <c r="AF188" s="1"/>
      <c r="AG188" s="1"/>
      <c r="AH188" s="1"/>
      <c r="AI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</row>
    <row r="189" spans="31:119" x14ac:dyDescent="0.25">
      <c r="AE189"/>
      <c r="AF189" s="1"/>
      <c r="AG189" s="1"/>
      <c r="AH189" s="1"/>
      <c r="AI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</row>
    <row r="190" spans="31:119" x14ac:dyDescent="0.25">
      <c r="AE190"/>
      <c r="AF190" s="1"/>
      <c r="AG190" s="1"/>
      <c r="AH190" s="1"/>
      <c r="AI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</row>
    <row r="191" spans="31:119" x14ac:dyDescent="0.25">
      <c r="AE191"/>
      <c r="AF191" s="1"/>
      <c r="AG191" s="1"/>
      <c r="AH191" s="1"/>
      <c r="AI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</row>
    <row r="192" spans="31:119" x14ac:dyDescent="0.25">
      <c r="AE192"/>
      <c r="AF192" s="1"/>
      <c r="AG192" s="1"/>
      <c r="AH192" s="1"/>
      <c r="AI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</row>
    <row r="193" spans="31:119" x14ac:dyDescent="0.25">
      <c r="AE193"/>
      <c r="AF193" s="1"/>
      <c r="AG193" s="1"/>
      <c r="AH193" s="1"/>
      <c r="AI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</row>
    <row r="194" spans="31:119" x14ac:dyDescent="0.25">
      <c r="AE194"/>
      <c r="AF194" s="1"/>
      <c r="AG194" s="1"/>
      <c r="AH194" s="1"/>
      <c r="AI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</row>
    <row r="195" spans="31:119" x14ac:dyDescent="0.25">
      <c r="AE195"/>
      <c r="AF195" s="1"/>
      <c r="AG195" s="1"/>
      <c r="AH195" s="1"/>
      <c r="AI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</row>
    <row r="196" spans="31:119" x14ac:dyDescent="0.25">
      <c r="AE196"/>
      <c r="AF196" s="1"/>
      <c r="AG196" s="1"/>
      <c r="AH196" s="1"/>
      <c r="AI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</row>
    <row r="197" spans="31:119" x14ac:dyDescent="0.25">
      <c r="AE197"/>
      <c r="AF197" s="1"/>
      <c r="AG197" s="1"/>
      <c r="AH197" s="1"/>
      <c r="AI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</row>
    <row r="198" spans="31:119" x14ac:dyDescent="0.25">
      <c r="AE198"/>
      <c r="AF198" s="1"/>
      <c r="AG198" s="1"/>
      <c r="AH198" s="1"/>
      <c r="AI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</row>
    <row r="199" spans="31:119" x14ac:dyDescent="0.25">
      <c r="AE199"/>
      <c r="AF199" s="1"/>
      <c r="AG199" s="1"/>
      <c r="AH199" s="1"/>
      <c r="AI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</row>
    <row r="200" spans="31:119" x14ac:dyDescent="0.25">
      <c r="AE200"/>
      <c r="AF200" s="1"/>
      <c r="AG200" s="1"/>
      <c r="AH200" s="1"/>
      <c r="AI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</row>
    <row r="201" spans="31:119" x14ac:dyDescent="0.25">
      <c r="AE201"/>
      <c r="AF201" s="1"/>
      <c r="AG201" s="1"/>
      <c r="AH201" s="1"/>
      <c r="AI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</row>
    <row r="202" spans="31:119" x14ac:dyDescent="0.25">
      <c r="AE202"/>
      <c r="AF202" s="1"/>
      <c r="AG202" s="1"/>
      <c r="AH202" s="1"/>
      <c r="AI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</row>
    <row r="203" spans="31:119" x14ac:dyDescent="0.25">
      <c r="AE203"/>
      <c r="AF203" s="1"/>
      <c r="AG203" s="1"/>
      <c r="AH203" s="1"/>
      <c r="AI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</row>
    <row r="204" spans="31:119" x14ac:dyDescent="0.25">
      <c r="AE204"/>
      <c r="AF204" s="1"/>
      <c r="AG204" s="1"/>
      <c r="AH204" s="1"/>
      <c r="AI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</row>
    <row r="205" spans="31:119" x14ac:dyDescent="0.25">
      <c r="AE205"/>
      <c r="AF205" s="1"/>
      <c r="AG205" s="1"/>
      <c r="AH205" s="1"/>
      <c r="AI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</row>
    <row r="206" spans="31:119" x14ac:dyDescent="0.25">
      <c r="AE206"/>
      <c r="AF206" s="1"/>
      <c r="AG206" s="1"/>
      <c r="AH206" s="1"/>
      <c r="AI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</row>
    <row r="207" spans="31:119" x14ac:dyDescent="0.25">
      <c r="AE207"/>
      <c r="AF207" s="1"/>
      <c r="AG207" s="1"/>
      <c r="AH207" s="1"/>
      <c r="AI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</row>
    <row r="208" spans="31:119" x14ac:dyDescent="0.25">
      <c r="AE208"/>
      <c r="AF208" s="1"/>
      <c r="AG208" s="1"/>
      <c r="AH208" s="1"/>
      <c r="AI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</row>
    <row r="209" spans="31:119" x14ac:dyDescent="0.25">
      <c r="AE209"/>
      <c r="AF209" s="1"/>
      <c r="AG209" s="1"/>
      <c r="AH209" s="1"/>
      <c r="AI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</row>
    <row r="210" spans="31:119" x14ac:dyDescent="0.25">
      <c r="AE210"/>
      <c r="AF210" s="1"/>
      <c r="AG210" s="1"/>
      <c r="AH210" s="1"/>
      <c r="AI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</row>
    <row r="211" spans="31:119" x14ac:dyDescent="0.25">
      <c r="AE211"/>
      <c r="AF211" s="1"/>
      <c r="AG211" s="1"/>
      <c r="AH211" s="1"/>
      <c r="AI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</row>
    <row r="212" spans="31:119" x14ac:dyDescent="0.25">
      <c r="AE212"/>
      <c r="AF212" s="1"/>
      <c r="AG212" s="1"/>
      <c r="AH212" s="1"/>
      <c r="AI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</row>
    <row r="213" spans="31:119" x14ac:dyDescent="0.25">
      <c r="AE213"/>
      <c r="AF213" s="1"/>
      <c r="AG213" s="1"/>
      <c r="AH213" s="1"/>
      <c r="AI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</row>
    <row r="214" spans="31:119" x14ac:dyDescent="0.25">
      <c r="AE214"/>
      <c r="AF214" s="1"/>
      <c r="AG214" s="1"/>
      <c r="AH214" s="1"/>
      <c r="AI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</row>
    <row r="215" spans="31:119" x14ac:dyDescent="0.25">
      <c r="AE215"/>
      <c r="AF215" s="1"/>
      <c r="AG215" s="1"/>
      <c r="AH215" s="1"/>
      <c r="AI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</row>
    <row r="216" spans="31:119" x14ac:dyDescent="0.25">
      <c r="AE216"/>
      <c r="AF216" s="1"/>
      <c r="AG216" s="1"/>
      <c r="AH216" s="1"/>
      <c r="AI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</row>
    <row r="217" spans="31:119" x14ac:dyDescent="0.25">
      <c r="AE217"/>
      <c r="AF217" s="1"/>
      <c r="AG217" s="1"/>
      <c r="AH217" s="1"/>
      <c r="AI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</row>
    <row r="218" spans="31:119" x14ac:dyDescent="0.25">
      <c r="AE218"/>
      <c r="AF218" s="1"/>
      <c r="AG218" s="1"/>
      <c r="AH218" s="1"/>
      <c r="AI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</row>
    <row r="219" spans="31:119" x14ac:dyDescent="0.25">
      <c r="AE219"/>
      <c r="AF219" s="1"/>
      <c r="AG219" s="1"/>
      <c r="AH219" s="1"/>
      <c r="AI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</row>
    <row r="220" spans="31:119" x14ac:dyDescent="0.25">
      <c r="AE220"/>
      <c r="AF220" s="1"/>
      <c r="AG220" s="1"/>
      <c r="AH220" s="1"/>
      <c r="AI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</row>
    <row r="221" spans="31:119" x14ac:dyDescent="0.25">
      <c r="AE221"/>
      <c r="AF221" s="1"/>
      <c r="AG221" s="1"/>
      <c r="AH221" s="1"/>
      <c r="AI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</row>
    <row r="222" spans="31:119" x14ac:dyDescent="0.25">
      <c r="AE222"/>
      <c r="AF222" s="1"/>
      <c r="AG222" s="1"/>
      <c r="AH222" s="1"/>
      <c r="AI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</row>
    <row r="223" spans="31:119" x14ac:dyDescent="0.25">
      <c r="AE223"/>
      <c r="AF223" s="1"/>
      <c r="AG223" s="1"/>
      <c r="AH223" s="1"/>
      <c r="AI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</row>
    <row r="224" spans="31:119" x14ac:dyDescent="0.25">
      <c r="AE224"/>
      <c r="AF224" s="1"/>
      <c r="AG224" s="1"/>
      <c r="AH224" s="1"/>
      <c r="AI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</row>
    <row r="225" spans="31:119" x14ac:dyDescent="0.25">
      <c r="AE225"/>
      <c r="AF225" s="1"/>
      <c r="AG225" s="1"/>
      <c r="AH225" s="1"/>
      <c r="AI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</row>
    <row r="226" spans="31:119" x14ac:dyDescent="0.25">
      <c r="AE226"/>
      <c r="AF226" s="1"/>
      <c r="AG226" s="1"/>
      <c r="AH226" s="1"/>
      <c r="AI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</row>
    <row r="227" spans="31:119" x14ac:dyDescent="0.25">
      <c r="AE227"/>
      <c r="AF227" s="1"/>
      <c r="AG227" s="1"/>
      <c r="AH227" s="1"/>
      <c r="AI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</row>
    <row r="228" spans="31:119" x14ac:dyDescent="0.25">
      <c r="AE228"/>
      <c r="AF228" s="1"/>
      <c r="AG228" s="1"/>
      <c r="AH228" s="1"/>
      <c r="AI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</row>
    <row r="229" spans="31:119" x14ac:dyDescent="0.25">
      <c r="AE229"/>
      <c r="AF229" s="1"/>
      <c r="AG229" s="1"/>
      <c r="AH229" s="1"/>
      <c r="AI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</row>
    <row r="230" spans="31:119" x14ac:dyDescent="0.25">
      <c r="AE230"/>
      <c r="AF230" s="1"/>
      <c r="AG230" s="1"/>
      <c r="AH230" s="1"/>
      <c r="AI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</row>
    <row r="231" spans="31:119" x14ac:dyDescent="0.25">
      <c r="AE231"/>
      <c r="AF231" s="1"/>
      <c r="AG231" s="1"/>
      <c r="AH231" s="1"/>
      <c r="AI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</row>
    <row r="232" spans="31:119" x14ac:dyDescent="0.25">
      <c r="AE232"/>
      <c r="AF232" s="1"/>
      <c r="AG232" s="1"/>
      <c r="AH232" s="1"/>
      <c r="AI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</row>
    <row r="233" spans="31:119" x14ac:dyDescent="0.25">
      <c r="AE233"/>
      <c r="AF233" s="1"/>
      <c r="AG233" s="1"/>
      <c r="AH233" s="1"/>
      <c r="AI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</row>
    <row r="234" spans="31:119" x14ac:dyDescent="0.25">
      <c r="AE234"/>
      <c r="AF234" s="1"/>
      <c r="AG234" s="1"/>
      <c r="AH234" s="1"/>
      <c r="AI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</row>
    <row r="235" spans="31:119" x14ac:dyDescent="0.25">
      <c r="AE235"/>
      <c r="AF235" s="1"/>
      <c r="AG235" s="1"/>
      <c r="AH235" s="1"/>
      <c r="AI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</row>
    <row r="236" spans="31:119" x14ac:dyDescent="0.25">
      <c r="AE236"/>
      <c r="AF236" s="1"/>
      <c r="AG236" s="1"/>
      <c r="AH236" s="1"/>
      <c r="AI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</row>
    <row r="237" spans="31:119" x14ac:dyDescent="0.25">
      <c r="AE237"/>
      <c r="AF237" s="1"/>
      <c r="AG237" s="1"/>
      <c r="AH237" s="1"/>
      <c r="AI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</row>
    <row r="238" spans="31:119" x14ac:dyDescent="0.25">
      <c r="AE238"/>
      <c r="AF238" s="1"/>
      <c r="AG238" s="1"/>
      <c r="AH238" s="1"/>
      <c r="AI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</row>
    <row r="239" spans="31:119" x14ac:dyDescent="0.25">
      <c r="AE239"/>
      <c r="AF239" s="1"/>
      <c r="AG239" s="1"/>
      <c r="AH239" s="1"/>
      <c r="AI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</row>
    <row r="240" spans="31:119" x14ac:dyDescent="0.25">
      <c r="AE240"/>
      <c r="AF240" s="1"/>
      <c r="AG240" s="1"/>
      <c r="AH240" s="1"/>
      <c r="AI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</row>
    <row r="241" spans="31:119" x14ac:dyDescent="0.25">
      <c r="AE241"/>
      <c r="AF241" s="1"/>
      <c r="AG241" s="1"/>
      <c r="AH241" s="1"/>
      <c r="AI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</row>
    <row r="242" spans="31:119" x14ac:dyDescent="0.25">
      <c r="AE242"/>
      <c r="AF242" s="1"/>
      <c r="AG242" s="1"/>
      <c r="AH242" s="1"/>
      <c r="AI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</row>
    <row r="243" spans="31:119" x14ac:dyDescent="0.25">
      <c r="AE243"/>
      <c r="AF243" s="1"/>
      <c r="AG243" s="1"/>
      <c r="AH243" s="1"/>
      <c r="AI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</row>
    <row r="244" spans="31:119" x14ac:dyDescent="0.25">
      <c r="AE244"/>
      <c r="AF244" s="1"/>
      <c r="AG244" s="1"/>
      <c r="AH244" s="1"/>
      <c r="AI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</row>
    <row r="245" spans="31:119" x14ac:dyDescent="0.25">
      <c r="AE245"/>
      <c r="AF245" s="1"/>
      <c r="AG245" s="1"/>
      <c r="AH245" s="1"/>
      <c r="AI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</row>
    <row r="246" spans="31:119" x14ac:dyDescent="0.25">
      <c r="AE246"/>
      <c r="AF246" s="1"/>
      <c r="AG246" s="1"/>
      <c r="AH246" s="1"/>
      <c r="AI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</row>
    <row r="247" spans="31:119" x14ac:dyDescent="0.25">
      <c r="AE247"/>
      <c r="AF247" s="1"/>
      <c r="AG247" s="1"/>
      <c r="AH247" s="1"/>
      <c r="AI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</row>
    <row r="248" spans="31:119" x14ac:dyDescent="0.25">
      <c r="AE248"/>
      <c r="AF248" s="1"/>
      <c r="AG248" s="1"/>
      <c r="AH248" s="1"/>
      <c r="AI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</row>
    <row r="249" spans="31:119" x14ac:dyDescent="0.25">
      <c r="AE249"/>
      <c r="AF249" s="1"/>
      <c r="AG249" s="1"/>
      <c r="AH249" s="1"/>
      <c r="AI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</row>
    <row r="250" spans="31:119" x14ac:dyDescent="0.25">
      <c r="AE250"/>
      <c r="AF250" s="1"/>
      <c r="AG250" s="1"/>
      <c r="AH250" s="1"/>
      <c r="AI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</row>
    <row r="251" spans="31:119" x14ac:dyDescent="0.25">
      <c r="AE251"/>
      <c r="AF251" s="1"/>
      <c r="AG251" s="1"/>
      <c r="AH251" s="1"/>
      <c r="AI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</row>
    <row r="252" spans="31:119" x14ac:dyDescent="0.25">
      <c r="AE252"/>
      <c r="AF252" s="1"/>
      <c r="AG252" s="1"/>
      <c r="AH252" s="1"/>
      <c r="AI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</row>
    <row r="253" spans="31:119" x14ac:dyDescent="0.25">
      <c r="AE253"/>
      <c r="AF253" s="1"/>
      <c r="AG253" s="1"/>
      <c r="AH253" s="1"/>
      <c r="AI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</row>
    <row r="254" spans="31:119" x14ac:dyDescent="0.25">
      <c r="AE254"/>
      <c r="AF254" s="1"/>
      <c r="AG254" s="1"/>
      <c r="AH254" s="1"/>
      <c r="AI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</row>
    <row r="255" spans="31:119" x14ac:dyDescent="0.25">
      <c r="AE255"/>
      <c r="AF255" s="1"/>
      <c r="AG255" s="1"/>
      <c r="AH255" s="1"/>
      <c r="AI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</row>
    <row r="256" spans="31:119" x14ac:dyDescent="0.25">
      <c r="AE256"/>
      <c r="AF256" s="1"/>
      <c r="AG256" s="1"/>
      <c r="AH256" s="1"/>
      <c r="AI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</row>
    <row r="257" spans="31:119" x14ac:dyDescent="0.25">
      <c r="AE257"/>
      <c r="AF257" s="1"/>
      <c r="AG257" s="1"/>
      <c r="AH257" s="1"/>
      <c r="AI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</row>
    <row r="258" spans="31:119" x14ac:dyDescent="0.25">
      <c r="AE258"/>
      <c r="AF258" s="1"/>
      <c r="AG258" s="1"/>
      <c r="AH258" s="1"/>
      <c r="AI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</row>
    <row r="259" spans="31:119" x14ac:dyDescent="0.25">
      <c r="AE259"/>
      <c r="AF259" s="1"/>
      <c r="AG259" s="1"/>
      <c r="AH259" s="1"/>
      <c r="AI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</row>
    <row r="260" spans="31:119" x14ac:dyDescent="0.25">
      <c r="AE260"/>
      <c r="AF260" s="1"/>
      <c r="AG260" s="1"/>
      <c r="AH260" s="1"/>
      <c r="AI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</row>
    <row r="261" spans="31:119" x14ac:dyDescent="0.25">
      <c r="AE261"/>
      <c r="AF261" s="1"/>
      <c r="AG261" s="1"/>
      <c r="AH261" s="1"/>
      <c r="AI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</row>
    <row r="262" spans="31:119" x14ac:dyDescent="0.25">
      <c r="AE262"/>
      <c r="AF262" s="1"/>
      <c r="AG262" s="1"/>
      <c r="AH262" s="1"/>
      <c r="AI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</row>
    <row r="263" spans="31:119" x14ac:dyDescent="0.25">
      <c r="AE263"/>
      <c r="AF263" s="1"/>
      <c r="AG263" s="1"/>
      <c r="AH263" s="1"/>
      <c r="AI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</row>
    <row r="264" spans="31:119" x14ac:dyDescent="0.25">
      <c r="AE264"/>
      <c r="AF264" s="1"/>
      <c r="AG264" s="1"/>
      <c r="AH264" s="1"/>
      <c r="AI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</row>
    <row r="265" spans="31:119" x14ac:dyDescent="0.25">
      <c r="AE265"/>
      <c r="AF265" s="1"/>
      <c r="AG265" s="1"/>
      <c r="AH265" s="1"/>
      <c r="AI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</row>
    <row r="266" spans="31:119" x14ac:dyDescent="0.25">
      <c r="AE266"/>
      <c r="AF266" s="1"/>
      <c r="AG266" s="1"/>
      <c r="AH266" s="1"/>
      <c r="AI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</row>
    <row r="267" spans="31:119" x14ac:dyDescent="0.25">
      <c r="AE267"/>
      <c r="AF267" s="1"/>
      <c r="AG267" s="1"/>
      <c r="AH267" s="1"/>
      <c r="AI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</row>
    <row r="268" spans="31:119" x14ac:dyDescent="0.25">
      <c r="AE268"/>
      <c r="AF268" s="1"/>
      <c r="AG268" s="1"/>
      <c r="AH268" s="1"/>
      <c r="AI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</row>
    <row r="269" spans="31:119" x14ac:dyDescent="0.25">
      <c r="AE269"/>
      <c r="AF269" s="1"/>
      <c r="AG269" s="1"/>
      <c r="AH269" s="1"/>
      <c r="AI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</row>
    <row r="270" spans="31:119" x14ac:dyDescent="0.25">
      <c r="AE270"/>
      <c r="AF270" s="1"/>
      <c r="AG270" s="1"/>
      <c r="AH270" s="1"/>
      <c r="AI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</row>
    <row r="271" spans="31:119" x14ac:dyDescent="0.25">
      <c r="AE271"/>
      <c r="AF271" s="1"/>
      <c r="AG271" s="1"/>
      <c r="AH271" s="1"/>
      <c r="AI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</row>
    <row r="272" spans="31:119" x14ac:dyDescent="0.25">
      <c r="AE272"/>
      <c r="AF272" s="1"/>
      <c r="AG272" s="1"/>
      <c r="AH272" s="1"/>
      <c r="AI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</row>
    <row r="273" spans="31:119" x14ac:dyDescent="0.25">
      <c r="AE273"/>
      <c r="AF273" s="1"/>
      <c r="AG273" s="1"/>
      <c r="AH273" s="1"/>
      <c r="AI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</row>
    <row r="274" spans="31:119" x14ac:dyDescent="0.25">
      <c r="AE274"/>
      <c r="AF274" s="1"/>
      <c r="AG274" s="1"/>
      <c r="AH274" s="1"/>
      <c r="AI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</row>
    <row r="275" spans="31:119" x14ac:dyDescent="0.25">
      <c r="AE275"/>
      <c r="AF275" s="1"/>
      <c r="AG275" s="1"/>
      <c r="AH275" s="1"/>
      <c r="AI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</row>
    <row r="276" spans="31:119" x14ac:dyDescent="0.25">
      <c r="AE276"/>
      <c r="AF276" s="1"/>
      <c r="AG276" s="1"/>
      <c r="AH276" s="1"/>
      <c r="AI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</row>
    <row r="277" spans="31:119" x14ac:dyDescent="0.25">
      <c r="AE277"/>
      <c r="AF277" s="1"/>
      <c r="AG277" s="1"/>
      <c r="AH277" s="1"/>
      <c r="AI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</row>
    <row r="278" spans="31:119" x14ac:dyDescent="0.25">
      <c r="AE278"/>
      <c r="AF278" s="1"/>
      <c r="AG278" s="1"/>
      <c r="AH278" s="1"/>
      <c r="AI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</row>
    <row r="279" spans="31:119" x14ac:dyDescent="0.25">
      <c r="AE279"/>
      <c r="AF279" s="1"/>
      <c r="AG279" s="1"/>
      <c r="AH279" s="1"/>
      <c r="AI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</row>
    <row r="280" spans="31:119" x14ac:dyDescent="0.25">
      <c r="AE280"/>
      <c r="AF280" s="1"/>
      <c r="AG280" s="1"/>
      <c r="AH280" s="1"/>
      <c r="AI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</row>
    <row r="281" spans="31:119" x14ac:dyDescent="0.25">
      <c r="AE281"/>
      <c r="AF281" s="1"/>
      <c r="AG281" s="1"/>
      <c r="AH281" s="1"/>
      <c r="AI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</row>
    <row r="282" spans="31:119" x14ac:dyDescent="0.25">
      <c r="AE282"/>
      <c r="AF282" s="1"/>
      <c r="AG282" s="1"/>
      <c r="AH282" s="1"/>
      <c r="AI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</row>
    <row r="283" spans="31:119" x14ac:dyDescent="0.25">
      <c r="AE283"/>
      <c r="AF283" s="1"/>
      <c r="AG283" s="1"/>
      <c r="AH283" s="1"/>
      <c r="AI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</row>
    <row r="284" spans="31:119" x14ac:dyDescent="0.25">
      <c r="AE284"/>
      <c r="AF284" s="1"/>
      <c r="AG284" s="1"/>
      <c r="AH284" s="1"/>
      <c r="AI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</row>
    <row r="285" spans="31:119" x14ac:dyDescent="0.25">
      <c r="AE285"/>
      <c r="AF285" s="1"/>
      <c r="AG285" s="1"/>
      <c r="AH285" s="1"/>
      <c r="AI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</row>
    <row r="286" spans="31:119" x14ac:dyDescent="0.25">
      <c r="AE286"/>
      <c r="AF286" s="1"/>
      <c r="AG286" s="1"/>
      <c r="AH286" s="1"/>
      <c r="AI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</row>
    <row r="287" spans="31:119" x14ac:dyDescent="0.25">
      <c r="AE287"/>
      <c r="AF287" s="1"/>
      <c r="AG287" s="1"/>
      <c r="AH287" s="1"/>
      <c r="AI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</row>
    <row r="288" spans="31:119" x14ac:dyDescent="0.25">
      <c r="AE288"/>
      <c r="AF288" s="1"/>
      <c r="AG288" s="1"/>
      <c r="AH288" s="1"/>
      <c r="AI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</row>
    <row r="289" spans="31:119" x14ac:dyDescent="0.25">
      <c r="AE289"/>
      <c r="AF289" s="1"/>
      <c r="AG289" s="1"/>
      <c r="AH289" s="1"/>
      <c r="AI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</row>
    <row r="290" spans="31:119" x14ac:dyDescent="0.25">
      <c r="AE290"/>
      <c r="AF290" s="1"/>
      <c r="AG290" s="1"/>
      <c r="AH290" s="1"/>
      <c r="AI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</row>
    <row r="291" spans="31:119" x14ac:dyDescent="0.25">
      <c r="AE291"/>
      <c r="AF291" s="1"/>
      <c r="AG291" s="1"/>
      <c r="AH291" s="1"/>
      <c r="AI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</row>
    <row r="292" spans="31:119" x14ac:dyDescent="0.25">
      <c r="AE292"/>
      <c r="AF292" s="1"/>
      <c r="AG292" s="1"/>
      <c r="AH292" s="1"/>
      <c r="AI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</row>
    <row r="293" spans="31:119" x14ac:dyDescent="0.25">
      <c r="AE293"/>
      <c r="AF293" s="1"/>
      <c r="AG293" s="1"/>
      <c r="AH293" s="1"/>
      <c r="AI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</row>
    <row r="294" spans="31:119" x14ac:dyDescent="0.25">
      <c r="AE294"/>
      <c r="AF294" s="1"/>
      <c r="AG294" s="1"/>
      <c r="AH294" s="1"/>
      <c r="AI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</row>
    <row r="295" spans="31:119" x14ac:dyDescent="0.25">
      <c r="AE295"/>
      <c r="AF295" s="1"/>
      <c r="AG295" s="1"/>
      <c r="AH295" s="1"/>
      <c r="AI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</row>
    <row r="296" spans="31:119" x14ac:dyDescent="0.25">
      <c r="AE296"/>
      <c r="AF296" s="1"/>
      <c r="AG296" s="1"/>
      <c r="AH296" s="1"/>
      <c r="AI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</row>
    <row r="297" spans="31:119" x14ac:dyDescent="0.25">
      <c r="AE297"/>
      <c r="AF297" s="1"/>
      <c r="AG297" s="1"/>
      <c r="AH297" s="1"/>
      <c r="AI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</row>
    <row r="298" spans="31:119" x14ac:dyDescent="0.25">
      <c r="AE298"/>
      <c r="AF298" s="1"/>
      <c r="AG298" s="1"/>
      <c r="AH298" s="1"/>
      <c r="AI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</row>
    <row r="299" spans="31:119" x14ac:dyDescent="0.25">
      <c r="AE299"/>
      <c r="AF299" s="1"/>
      <c r="AG299" s="1"/>
      <c r="AH299" s="1"/>
      <c r="AI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</row>
    <row r="300" spans="31:119" x14ac:dyDescent="0.25">
      <c r="AE300"/>
      <c r="AF300" s="1"/>
      <c r="AG300" s="1"/>
      <c r="AH300" s="1"/>
      <c r="AI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</row>
    <row r="301" spans="31:119" x14ac:dyDescent="0.25">
      <c r="AE301"/>
      <c r="AF301" s="1"/>
      <c r="AG301" s="1"/>
      <c r="AH301" s="1"/>
      <c r="AI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</row>
    <row r="302" spans="31:119" x14ac:dyDescent="0.25">
      <c r="AE302"/>
      <c r="AF302" s="1"/>
      <c r="AG302" s="1"/>
      <c r="AH302" s="1"/>
      <c r="AI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</row>
    <row r="303" spans="31:119" x14ac:dyDescent="0.25">
      <c r="AE303"/>
      <c r="AF303" s="1"/>
      <c r="AG303" s="1"/>
      <c r="AH303" s="1"/>
      <c r="AI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</row>
    <row r="304" spans="31:119" x14ac:dyDescent="0.25">
      <c r="AE304"/>
      <c r="AF304" s="1"/>
      <c r="AG304" s="1"/>
      <c r="AH304" s="1"/>
      <c r="AI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</row>
    <row r="305" spans="31:119" x14ac:dyDescent="0.25">
      <c r="AE305"/>
      <c r="AF305" s="1"/>
      <c r="AG305" s="1"/>
      <c r="AH305" s="1"/>
      <c r="AI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</row>
    <row r="306" spans="31:119" x14ac:dyDescent="0.25">
      <c r="AE306"/>
      <c r="AF306" s="1"/>
      <c r="AG306" s="1"/>
      <c r="AH306" s="1"/>
      <c r="AI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</row>
    <row r="307" spans="31:119" x14ac:dyDescent="0.25">
      <c r="AE307"/>
      <c r="AF307" s="1"/>
      <c r="AG307" s="1"/>
      <c r="AH307" s="1"/>
      <c r="AI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</row>
    <row r="308" spans="31:119" x14ac:dyDescent="0.25">
      <c r="AE308"/>
      <c r="AF308" s="1"/>
      <c r="AG308" s="1"/>
      <c r="AH308" s="1"/>
      <c r="AI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</row>
    <row r="309" spans="31:119" x14ac:dyDescent="0.25">
      <c r="AE309"/>
      <c r="AF309" s="1"/>
      <c r="AG309" s="1"/>
      <c r="AH309" s="1"/>
      <c r="AI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</row>
    <row r="310" spans="31:119" x14ac:dyDescent="0.25">
      <c r="AE310"/>
      <c r="AF310" s="1"/>
      <c r="AG310" s="1"/>
      <c r="AH310" s="1"/>
      <c r="AI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</row>
    <row r="311" spans="31:119" x14ac:dyDescent="0.25">
      <c r="AE311"/>
      <c r="AF311" s="1"/>
      <c r="AG311" s="1"/>
      <c r="AH311" s="1"/>
      <c r="AI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</row>
    <row r="312" spans="31:119" x14ac:dyDescent="0.25">
      <c r="AE312"/>
      <c r="AF312" s="1"/>
      <c r="AG312" s="1"/>
      <c r="AH312" s="1"/>
      <c r="AI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</row>
    <row r="313" spans="31:119" x14ac:dyDescent="0.25">
      <c r="AE313"/>
      <c r="AF313" s="1"/>
      <c r="AG313" s="1"/>
      <c r="AH313" s="1"/>
      <c r="AI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</row>
    <row r="314" spans="31:119" x14ac:dyDescent="0.25">
      <c r="AE314"/>
      <c r="AF314" s="1"/>
      <c r="AG314" s="1"/>
      <c r="AH314" s="1"/>
      <c r="AI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</row>
    <row r="315" spans="31:119" x14ac:dyDescent="0.25">
      <c r="AE315"/>
      <c r="AF315" s="1"/>
      <c r="AG315" s="1"/>
      <c r="AH315" s="1"/>
      <c r="AI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</row>
    <row r="316" spans="31:119" x14ac:dyDescent="0.25">
      <c r="AE316"/>
      <c r="AF316" s="1"/>
      <c r="AG316" s="1"/>
      <c r="AH316" s="1"/>
      <c r="AI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</row>
    <row r="317" spans="31:119" x14ac:dyDescent="0.25">
      <c r="AE317"/>
      <c r="AF317" s="1"/>
      <c r="AG317" s="1"/>
      <c r="AH317" s="1"/>
      <c r="AI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</row>
    <row r="318" spans="31:119" x14ac:dyDescent="0.25">
      <c r="AE318"/>
      <c r="AF318" s="1"/>
      <c r="AG318" s="1"/>
      <c r="AH318" s="1"/>
      <c r="AI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</row>
    <row r="319" spans="31:119" x14ac:dyDescent="0.25">
      <c r="AE319"/>
      <c r="AF319" s="1"/>
      <c r="AG319" s="1"/>
      <c r="AH319" s="1"/>
      <c r="AI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</row>
    <row r="320" spans="31:119" x14ac:dyDescent="0.25">
      <c r="AE320"/>
      <c r="AF320" s="1"/>
      <c r="AG320" s="1"/>
      <c r="AH320" s="1"/>
      <c r="AI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</row>
    <row r="321" spans="31:119" x14ac:dyDescent="0.25">
      <c r="AE321"/>
      <c r="AF321" s="1"/>
      <c r="AG321" s="1"/>
      <c r="AH321" s="1"/>
      <c r="AI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</row>
    <row r="322" spans="31:119" x14ac:dyDescent="0.25">
      <c r="AE322"/>
      <c r="AF322" s="1"/>
      <c r="AG322" s="1"/>
      <c r="AH322" s="1"/>
      <c r="AI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</row>
    <row r="323" spans="31:119" x14ac:dyDescent="0.25">
      <c r="AE323"/>
      <c r="AF323" s="1"/>
      <c r="AG323" s="1"/>
      <c r="AH323" s="1"/>
      <c r="AI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</row>
    <row r="324" spans="31:119" x14ac:dyDescent="0.25">
      <c r="AE324"/>
      <c r="AF324" s="1"/>
      <c r="AG324" s="1"/>
      <c r="AH324" s="1"/>
      <c r="AI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</row>
    <row r="325" spans="31:119" x14ac:dyDescent="0.25">
      <c r="AE325"/>
      <c r="AF325" s="1"/>
      <c r="AG325" s="1"/>
      <c r="AH325" s="1"/>
      <c r="AI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</row>
    <row r="326" spans="31:119" x14ac:dyDescent="0.25">
      <c r="AE326"/>
      <c r="AF326" s="1"/>
      <c r="AG326" s="1"/>
      <c r="AH326" s="1"/>
      <c r="AI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</row>
    <row r="327" spans="31:119" x14ac:dyDescent="0.25">
      <c r="AE327"/>
      <c r="AF327" s="1"/>
      <c r="AG327" s="1"/>
      <c r="AH327" s="1"/>
      <c r="AI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</row>
    <row r="328" spans="31:119" x14ac:dyDescent="0.25">
      <c r="AE328"/>
      <c r="AF328" s="1"/>
      <c r="AG328" s="1"/>
      <c r="AH328" s="1"/>
      <c r="AI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</row>
    <row r="329" spans="31:119" x14ac:dyDescent="0.25">
      <c r="AE329"/>
      <c r="AF329" s="1"/>
      <c r="AG329" s="1"/>
      <c r="AH329" s="1"/>
      <c r="AI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</row>
    <row r="330" spans="31:119" x14ac:dyDescent="0.25">
      <c r="AE330"/>
      <c r="AF330" s="1"/>
      <c r="AG330" s="1"/>
      <c r="AH330" s="1"/>
      <c r="AI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</row>
    <row r="331" spans="31:119" x14ac:dyDescent="0.25">
      <c r="AE331"/>
      <c r="AF331" s="1"/>
      <c r="AG331" s="1"/>
      <c r="AH331" s="1"/>
      <c r="AI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</row>
    <row r="332" spans="31:119" x14ac:dyDescent="0.25">
      <c r="AE332"/>
      <c r="AF332" s="1"/>
      <c r="AG332" s="1"/>
      <c r="AH332" s="1"/>
      <c r="AI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</row>
    <row r="333" spans="31:119" x14ac:dyDescent="0.25">
      <c r="AE333"/>
      <c r="AF333" s="1"/>
      <c r="AG333" s="1"/>
      <c r="AH333" s="1"/>
      <c r="AI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</row>
    <row r="334" spans="31:119" x14ac:dyDescent="0.25">
      <c r="AE334"/>
      <c r="AF334" s="1"/>
      <c r="AG334" s="1"/>
      <c r="AH334" s="1"/>
      <c r="AI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</row>
    <row r="335" spans="31:119" x14ac:dyDescent="0.25">
      <c r="AE335"/>
      <c r="AF335" s="1"/>
      <c r="AG335" s="1"/>
      <c r="AH335" s="1"/>
      <c r="AI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</row>
    <row r="336" spans="31:119" x14ac:dyDescent="0.25">
      <c r="AE336"/>
      <c r="AF336" s="1"/>
      <c r="AG336" s="1"/>
      <c r="AH336" s="1"/>
      <c r="AI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</row>
    <row r="337" spans="31:119" x14ac:dyDescent="0.25">
      <c r="AE337"/>
      <c r="AF337" s="1"/>
      <c r="AG337" s="1"/>
      <c r="AH337" s="1"/>
      <c r="AI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</row>
    <row r="338" spans="31:119" x14ac:dyDescent="0.25">
      <c r="AE338"/>
      <c r="AF338" s="1"/>
      <c r="AG338" s="1"/>
      <c r="AH338" s="1"/>
      <c r="AI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</row>
    <row r="339" spans="31:119" x14ac:dyDescent="0.25">
      <c r="AE339"/>
      <c r="AF339" s="1"/>
      <c r="AG339" s="1"/>
      <c r="AH339" s="1"/>
      <c r="AI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</row>
    <row r="340" spans="31:119" x14ac:dyDescent="0.25">
      <c r="AE340"/>
      <c r="AF340" s="1"/>
      <c r="AG340" s="1"/>
      <c r="AH340" s="1"/>
      <c r="AI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</row>
    <row r="341" spans="31:119" x14ac:dyDescent="0.25">
      <c r="AE341"/>
      <c r="AF341" s="1"/>
      <c r="AG341" s="1"/>
      <c r="AH341" s="1"/>
      <c r="AI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</row>
    <row r="342" spans="31:119" x14ac:dyDescent="0.25">
      <c r="AE342"/>
      <c r="AF342" s="1"/>
      <c r="AG342" s="1"/>
      <c r="AH342" s="1"/>
      <c r="AI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</row>
    <row r="343" spans="31:119" x14ac:dyDescent="0.25">
      <c r="AE343"/>
      <c r="AF343" s="1"/>
      <c r="AG343" s="1"/>
      <c r="AH343" s="1"/>
      <c r="AI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</row>
    <row r="344" spans="31:119" x14ac:dyDescent="0.25">
      <c r="AE344"/>
      <c r="AF344" s="1"/>
      <c r="AG344" s="1"/>
      <c r="AH344" s="1"/>
      <c r="AI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</row>
    <row r="345" spans="31:119" x14ac:dyDescent="0.25">
      <c r="AE345"/>
      <c r="AF345" s="1"/>
      <c r="AG345" s="1"/>
      <c r="AH345" s="1"/>
      <c r="AI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</row>
    <row r="346" spans="31:119" x14ac:dyDescent="0.25">
      <c r="AE346"/>
      <c r="AF346" s="1"/>
      <c r="AG346" s="1"/>
      <c r="AH346" s="1"/>
      <c r="AI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</row>
    <row r="347" spans="31:119" x14ac:dyDescent="0.25">
      <c r="AE347"/>
      <c r="AF347" s="1"/>
      <c r="AG347" s="1"/>
      <c r="AH347" s="1"/>
      <c r="AI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</row>
    <row r="348" spans="31:119" x14ac:dyDescent="0.25">
      <c r="AE348"/>
      <c r="AF348" s="1"/>
      <c r="AG348" s="1"/>
      <c r="AH348" s="1"/>
      <c r="AI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</row>
    <row r="349" spans="31:119" x14ac:dyDescent="0.25">
      <c r="AE349"/>
      <c r="AF349" s="1"/>
      <c r="AG349" s="1"/>
      <c r="AH349" s="1"/>
      <c r="AI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</row>
    <row r="350" spans="31:119" x14ac:dyDescent="0.25">
      <c r="AE350"/>
      <c r="AF350" s="1"/>
      <c r="AG350" s="1"/>
      <c r="AH350" s="1"/>
      <c r="AI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</row>
    <row r="351" spans="31:119" x14ac:dyDescent="0.25">
      <c r="AE351"/>
      <c r="AF351" s="1"/>
      <c r="AG351" s="1"/>
      <c r="AH351" s="1"/>
      <c r="AI351" s="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</row>
    <row r="352" spans="31:119" x14ac:dyDescent="0.25">
      <c r="AE352"/>
      <c r="AF352" s="1"/>
      <c r="AG352" s="1"/>
      <c r="AH352" s="1"/>
      <c r="AI352" s="1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</row>
    <row r="353" spans="31:59" x14ac:dyDescent="0.25">
      <c r="AE353"/>
      <c r="AF353" s="1"/>
      <c r="AG353" s="1"/>
      <c r="AH353" s="1"/>
      <c r="AI353" s="1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</row>
    <row r="354" spans="31:59" x14ac:dyDescent="0.25">
      <c r="AE354"/>
      <c r="AF354" s="1"/>
      <c r="AG354" s="1"/>
      <c r="AH354" s="1"/>
      <c r="AI354" s="1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</row>
    <row r="355" spans="31:59" x14ac:dyDescent="0.25">
      <c r="AE355"/>
      <c r="AF355" s="1"/>
      <c r="AG355" s="1"/>
      <c r="AH355" s="1"/>
      <c r="AI355" s="1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</row>
    <row r="356" spans="31:59" x14ac:dyDescent="0.25">
      <c r="AE356"/>
      <c r="AF356" s="1"/>
      <c r="AG356" s="1"/>
      <c r="AH356" s="1"/>
      <c r="AI356" s="1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</row>
    <row r="357" spans="31:59" x14ac:dyDescent="0.25">
      <c r="AE357"/>
      <c r="AF357" s="1"/>
      <c r="AG357" s="1"/>
      <c r="AH357" s="1"/>
      <c r="AI357" s="1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</row>
    <row r="358" spans="31:59" x14ac:dyDescent="0.25">
      <c r="AE358"/>
      <c r="AF358" s="1"/>
      <c r="AG358" s="1"/>
      <c r="AH358" s="1"/>
      <c r="AI358" s="1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</row>
    <row r="359" spans="31:59" x14ac:dyDescent="0.25">
      <c r="AE359"/>
      <c r="AF359" s="1"/>
      <c r="AG359" s="1"/>
      <c r="AH359" s="1"/>
      <c r="AI359" s="1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</row>
    <row r="360" spans="31:59" x14ac:dyDescent="0.25">
      <c r="AE360"/>
      <c r="AF360" s="1"/>
      <c r="AG360" s="1"/>
      <c r="AH360" s="1"/>
      <c r="AI360" s="1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</row>
    <row r="361" spans="31:59" x14ac:dyDescent="0.25">
      <c r="AE361"/>
      <c r="AF361" s="1"/>
      <c r="AG361" s="1"/>
      <c r="AH361" s="1"/>
      <c r="AI361" s="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</row>
    <row r="362" spans="31:59" x14ac:dyDescent="0.25">
      <c r="AE362"/>
      <c r="AF362" s="1"/>
      <c r="AG362" s="1"/>
      <c r="AH362" s="1"/>
      <c r="AI362" s="1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</row>
    <row r="363" spans="31:59" x14ac:dyDescent="0.25">
      <c r="AE363"/>
      <c r="AF363" s="1"/>
      <c r="AG363" s="1"/>
      <c r="AH363" s="1"/>
      <c r="AI363" s="1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</row>
    <row r="364" spans="31:59" x14ac:dyDescent="0.25">
      <c r="AE364"/>
      <c r="AF364" s="1"/>
      <c r="AG364" s="1"/>
      <c r="AH364" s="1"/>
      <c r="AI364" s="1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</row>
    <row r="365" spans="31:59" x14ac:dyDescent="0.25">
      <c r="AE365"/>
      <c r="AF365" s="1"/>
      <c r="AG365" s="1"/>
      <c r="AH365" s="1"/>
      <c r="AI365" s="1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</row>
    <row r="366" spans="31:59" x14ac:dyDescent="0.25">
      <c r="AE366"/>
      <c r="AF366" s="1"/>
      <c r="AG366" s="1"/>
      <c r="AH366" s="1"/>
      <c r="AI366" s="1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</row>
    <row r="367" spans="31:59" x14ac:dyDescent="0.25">
      <c r="AE367"/>
      <c r="AF367" s="1"/>
      <c r="AG367" s="1"/>
      <c r="AH367" s="1"/>
      <c r="AI367" s="1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</row>
    <row r="368" spans="31:59" x14ac:dyDescent="0.25">
      <c r="AE368"/>
      <c r="AF368" s="1"/>
      <c r="AG368" s="1"/>
      <c r="AH368" s="1"/>
      <c r="AI368" s="1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</row>
    <row r="369" spans="31:59" x14ac:dyDescent="0.25">
      <c r="AE369"/>
      <c r="AF369" s="1"/>
      <c r="AG369" s="1"/>
      <c r="AH369" s="1"/>
      <c r="AI369" s="1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</row>
    <row r="370" spans="31:59" x14ac:dyDescent="0.25">
      <c r="AE370"/>
      <c r="AF370" s="1"/>
      <c r="AG370" s="1"/>
      <c r="AH370" s="1"/>
      <c r="AI370" s="1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</row>
    <row r="371" spans="31:59" x14ac:dyDescent="0.25">
      <c r="AE371"/>
      <c r="AF371" s="1"/>
      <c r="AG371" s="1"/>
      <c r="AH371" s="1"/>
      <c r="AI371" s="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</row>
    <row r="372" spans="31:59" x14ac:dyDescent="0.25">
      <c r="AE372"/>
      <c r="AF372" s="1"/>
      <c r="AG372" s="1"/>
      <c r="AH372" s="1"/>
      <c r="AI372" s="1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</row>
    <row r="373" spans="31:59" x14ac:dyDescent="0.25">
      <c r="AE373"/>
      <c r="AF373" s="1"/>
      <c r="AG373" s="1"/>
      <c r="AH373" s="1"/>
      <c r="AI373" s="1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</row>
    <row r="374" spans="31:59" x14ac:dyDescent="0.25">
      <c r="AE374"/>
      <c r="AF374" s="1"/>
      <c r="AG374" s="1"/>
      <c r="AH374" s="1"/>
      <c r="AI374" s="1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</row>
    <row r="375" spans="31:59" x14ac:dyDescent="0.25">
      <c r="AE375"/>
      <c r="AF375" s="1"/>
      <c r="AG375" s="1"/>
      <c r="AH375" s="1"/>
      <c r="AI375" s="1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</row>
    <row r="376" spans="31:59" x14ac:dyDescent="0.25">
      <c r="AE376"/>
      <c r="AF376" s="1"/>
      <c r="AG376" s="1"/>
      <c r="AH376" s="1"/>
      <c r="AI376" s="1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</row>
    <row r="377" spans="31:59" x14ac:dyDescent="0.25">
      <c r="AE377"/>
      <c r="AF377" s="1"/>
      <c r="AG377" s="1"/>
      <c r="AH377" s="1"/>
      <c r="AI377" s="1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</row>
    <row r="378" spans="31:59" x14ac:dyDescent="0.25">
      <c r="AE378"/>
      <c r="AF378" s="1"/>
      <c r="AG378" s="1"/>
      <c r="AH378" s="1"/>
      <c r="AI378" s="1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</row>
    <row r="379" spans="31:59" x14ac:dyDescent="0.25">
      <c r="AE379"/>
      <c r="AF379" s="1"/>
      <c r="AG379" s="1"/>
      <c r="AH379" s="1"/>
      <c r="AI379" s="1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</row>
    <row r="380" spans="31:59" x14ac:dyDescent="0.25">
      <c r="AE380"/>
      <c r="AF380" s="1"/>
      <c r="AG380" s="1"/>
      <c r="AH380" s="1"/>
      <c r="AI380" s="1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</row>
    <row r="381" spans="31:59" x14ac:dyDescent="0.25">
      <c r="AE381"/>
      <c r="AF381" s="1"/>
      <c r="AG381" s="1"/>
      <c r="AH381" s="1"/>
      <c r="AI381" s="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</row>
    <row r="382" spans="31:59" x14ac:dyDescent="0.25">
      <c r="AE382"/>
      <c r="AF382" s="1"/>
      <c r="AG382" s="1"/>
      <c r="AH382" s="1"/>
      <c r="AI382" s="1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</row>
    <row r="383" spans="31:59" x14ac:dyDescent="0.25">
      <c r="AE383"/>
      <c r="AF383" s="1"/>
      <c r="AG383" s="1"/>
      <c r="AH383" s="1"/>
      <c r="AI383" s="1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</row>
    <row r="384" spans="31:59" x14ac:dyDescent="0.25">
      <c r="AE384"/>
      <c r="AF384" s="1"/>
      <c r="AG384" s="1"/>
      <c r="AH384" s="1"/>
      <c r="AI384" s="1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</row>
    <row r="385" spans="31:59" x14ac:dyDescent="0.25">
      <c r="AE385"/>
      <c r="AF385" s="1"/>
      <c r="AG385" s="1"/>
      <c r="AH385" s="1"/>
      <c r="AI385" s="1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</row>
    <row r="386" spans="31:59" x14ac:dyDescent="0.25">
      <c r="AE386"/>
      <c r="AF386" s="1"/>
      <c r="AG386" s="1"/>
      <c r="AH386" s="1"/>
      <c r="AI386" s="1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</row>
    <row r="387" spans="31:59" x14ac:dyDescent="0.25">
      <c r="AE387"/>
      <c r="AF387" s="1"/>
      <c r="AG387" s="1"/>
      <c r="AH387" s="1"/>
      <c r="AI387" s="1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</row>
    <row r="388" spans="31:59" x14ac:dyDescent="0.25">
      <c r="AE388"/>
      <c r="AF388" s="1"/>
      <c r="AG388" s="1"/>
      <c r="AH388" s="1"/>
      <c r="AI388" s="1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</row>
    <row r="389" spans="31:59" x14ac:dyDescent="0.25">
      <c r="AE389"/>
      <c r="AF389" s="1"/>
      <c r="AG389" s="1"/>
      <c r="AH389" s="1"/>
      <c r="AI389" s="1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</row>
    <row r="390" spans="31:59" x14ac:dyDescent="0.25">
      <c r="AE390"/>
      <c r="AF390" s="1"/>
      <c r="AG390" s="1"/>
      <c r="AH390" s="1"/>
      <c r="AI390" s="1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</row>
    <row r="391" spans="31:59" x14ac:dyDescent="0.25">
      <c r="AE391"/>
      <c r="AF391" s="1"/>
      <c r="AG391" s="1"/>
      <c r="AH391" s="1"/>
      <c r="AI391" s="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</row>
    <row r="392" spans="31:59" x14ac:dyDescent="0.25">
      <c r="AE392"/>
      <c r="AF392" s="1"/>
      <c r="AG392" s="1"/>
      <c r="AH392" s="1"/>
      <c r="AI392" s="1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</row>
    <row r="393" spans="31:59" x14ac:dyDescent="0.25">
      <c r="AE393"/>
      <c r="AF393" s="1"/>
      <c r="AG393" s="1"/>
      <c r="AH393" s="1"/>
      <c r="AI393" s="1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</row>
    <row r="394" spans="31:59" x14ac:dyDescent="0.25">
      <c r="AE394"/>
      <c r="AF394" s="1"/>
      <c r="AG394" s="1"/>
      <c r="AH394" s="1"/>
      <c r="AI394" s="1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</row>
    <row r="395" spans="31:59" x14ac:dyDescent="0.25">
      <c r="AE395"/>
      <c r="AF395" s="1"/>
      <c r="AG395" s="1"/>
      <c r="AH395" s="1"/>
      <c r="AI395" s="1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</row>
    <row r="396" spans="31:59" x14ac:dyDescent="0.25">
      <c r="AE396"/>
      <c r="AF396" s="1"/>
      <c r="AG396" s="1"/>
      <c r="AH396" s="1"/>
      <c r="AI396" s="1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</row>
    <row r="397" spans="31:59" x14ac:dyDescent="0.25">
      <c r="AE397"/>
      <c r="AF397" s="1"/>
      <c r="AG397" s="1"/>
      <c r="AH397" s="1"/>
      <c r="AI397" s="1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</row>
    <row r="398" spans="31:59" x14ac:dyDescent="0.25">
      <c r="AE398"/>
      <c r="AF398" s="1"/>
      <c r="AG398" s="1"/>
      <c r="AH398" s="1"/>
      <c r="AI398" s="1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</row>
    <row r="399" spans="31:59" x14ac:dyDescent="0.25">
      <c r="AE399"/>
      <c r="AF399" s="1"/>
      <c r="AG399" s="1"/>
      <c r="AH399" s="1"/>
      <c r="AI399" s="1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</row>
    <row r="400" spans="31:59" x14ac:dyDescent="0.25">
      <c r="AE400"/>
      <c r="AF400" s="1"/>
      <c r="AG400" s="1"/>
      <c r="AH400" s="1"/>
      <c r="AI400" s="1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</row>
    <row r="401" spans="31:59" x14ac:dyDescent="0.25">
      <c r="AE401"/>
      <c r="AF401" s="1"/>
      <c r="AG401" s="1"/>
      <c r="AH401" s="1"/>
      <c r="AI401" s="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</row>
    <row r="402" spans="31:59" x14ac:dyDescent="0.25">
      <c r="AE402"/>
      <c r="AF402" s="1"/>
      <c r="AG402" s="1"/>
      <c r="AH402" s="1"/>
      <c r="AI402" s="1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</row>
    <row r="403" spans="31:59" x14ac:dyDescent="0.25">
      <c r="AE403"/>
      <c r="AF403" s="1"/>
      <c r="AG403" s="1"/>
      <c r="AH403" s="1"/>
      <c r="AI403" s="1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</row>
    <row r="404" spans="31:59" x14ac:dyDescent="0.25">
      <c r="AE404"/>
      <c r="AF404" s="1"/>
      <c r="AG404" s="1"/>
      <c r="AH404" s="1"/>
      <c r="AI404" s="1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</row>
    <row r="405" spans="31:59" x14ac:dyDescent="0.25">
      <c r="AE405"/>
      <c r="AF405" s="1"/>
      <c r="AG405" s="1"/>
      <c r="AH405" s="1"/>
      <c r="AI405" s="1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</row>
    <row r="406" spans="31:59" x14ac:dyDescent="0.25">
      <c r="AE406"/>
      <c r="AF406" s="1"/>
      <c r="AG406" s="1"/>
      <c r="AH406" s="1"/>
      <c r="AI406" s="1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</row>
    <row r="407" spans="31:59" x14ac:dyDescent="0.25">
      <c r="AE407"/>
      <c r="AF407" s="1"/>
      <c r="AG407" s="1"/>
      <c r="AH407" s="1"/>
      <c r="AI407" s="1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</row>
    <row r="408" spans="31:59" x14ac:dyDescent="0.25">
      <c r="AE408"/>
      <c r="AF408" s="1"/>
      <c r="AG408" s="1"/>
      <c r="AH408" s="1"/>
      <c r="AI408" s="1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</row>
    <row r="409" spans="31:59" x14ac:dyDescent="0.25">
      <c r="AE409"/>
      <c r="AF409" s="1"/>
      <c r="AG409" s="1"/>
      <c r="AH409" s="1"/>
      <c r="AI409" s="1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</row>
    <row r="410" spans="31:59" x14ac:dyDescent="0.25">
      <c r="AE410"/>
      <c r="AF410" s="1"/>
      <c r="AG410" s="1"/>
      <c r="AH410" s="1"/>
      <c r="AI410" s="1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</row>
    <row r="411" spans="31:59" x14ac:dyDescent="0.25">
      <c r="AE411"/>
      <c r="AF411" s="1"/>
      <c r="AG411" s="1"/>
      <c r="AH411" s="1"/>
      <c r="AI411" s="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</row>
    <row r="412" spans="31:59" x14ac:dyDescent="0.25">
      <c r="AE412"/>
      <c r="AF412" s="1"/>
      <c r="AG412" s="1"/>
      <c r="AH412" s="1"/>
      <c r="AI412" s="1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</row>
    <row r="413" spans="31:59" x14ac:dyDescent="0.25">
      <c r="AE413"/>
      <c r="AF413" s="1"/>
      <c r="AG413" s="1"/>
      <c r="AH413" s="1"/>
      <c r="AI413" s="1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</row>
    <row r="414" spans="31:59" x14ac:dyDescent="0.25">
      <c r="AE414"/>
      <c r="AF414" s="1"/>
      <c r="AG414" s="1"/>
      <c r="AH414" s="1"/>
      <c r="AI414" s="1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</row>
    <row r="415" spans="31:59" x14ac:dyDescent="0.25">
      <c r="AE415"/>
      <c r="AF415" s="1"/>
      <c r="AG415" s="1"/>
      <c r="AH415" s="1"/>
      <c r="AI415" s="1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</row>
    <row r="416" spans="31:59" x14ac:dyDescent="0.25">
      <c r="AE416"/>
      <c r="AF416" s="1"/>
      <c r="AG416" s="1"/>
      <c r="AH416" s="1"/>
      <c r="AI416" s="1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</row>
    <row r="417" spans="31:59" x14ac:dyDescent="0.25">
      <c r="AE417"/>
      <c r="AF417" s="1"/>
      <c r="AG417" s="1"/>
      <c r="AH417" s="1"/>
      <c r="AI417" s="1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</row>
    <row r="418" spans="31:59" x14ac:dyDescent="0.25">
      <c r="AE418"/>
      <c r="AF418" s="1"/>
      <c r="AG418" s="1"/>
      <c r="AH418" s="1"/>
      <c r="AI418" s="1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</row>
    <row r="419" spans="31:59" x14ac:dyDescent="0.25">
      <c r="AE419"/>
      <c r="AF419" s="1"/>
      <c r="AG419" s="1"/>
      <c r="AH419" s="1"/>
      <c r="AI419" s="1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</row>
    <row r="420" spans="31:59" x14ac:dyDescent="0.25">
      <c r="AE420"/>
      <c r="AF420" s="1"/>
      <c r="AG420" s="1"/>
      <c r="AH420" s="1"/>
      <c r="AI420" s="1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</row>
    <row r="421" spans="31:59" x14ac:dyDescent="0.25">
      <c r="AE421"/>
      <c r="AF421" s="1"/>
      <c r="AG421" s="1"/>
      <c r="AH421" s="1"/>
      <c r="AI421" s="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</row>
    <row r="422" spans="31:59" x14ac:dyDescent="0.25">
      <c r="AE422"/>
      <c r="AF422" s="1"/>
      <c r="AG422" s="1"/>
      <c r="AH422" s="1"/>
      <c r="AI422" s="1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</row>
    <row r="423" spans="31:59" x14ac:dyDescent="0.25">
      <c r="AE423"/>
      <c r="AF423" s="1"/>
      <c r="AG423" s="1"/>
      <c r="AH423" s="1"/>
      <c r="AI423" s="1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</row>
    <row r="424" spans="31:59" x14ac:dyDescent="0.25">
      <c r="AE424"/>
      <c r="AF424" s="1"/>
      <c r="AG424" s="1"/>
      <c r="AH424" s="1"/>
      <c r="AI424" s="1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</row>
    <row r="425" spans="31:59" x14ac:dyDescent="0.25">
      <c r="AE425"/>
      <c r="AF425" s="1"/>
      <c r="AG425" s="1"/>
      <c r="AH425" s="1"/>
      <c r="AI425" s="1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</row>
    <row r="426" spans="31:59" x14ac:dyDescent="0.25">
      <c r="AE426"/>
      <c r="AF426" s="1"/>
      <c r="AG426" s="1"/>
      <c r="AH426" s="1"/>
      <c r="AI426" s="1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</row>
    <row r="427" spans="31:59" x14ac:dyDescent="0.25">
      <c r="AE427"/>
      <c r="AF427" s="1"/>
      <c r="AG427" s="1"/>
      <c r="AH427" s="1"/>
      <c r="AI427" s="1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</row>
    <row r="428" spans="31:59" x14ac:dyDescent="0.25">
      <c r="AE428"/>
      <c r="AF428" s="1"/>
      <c r="AG428" s="1"/>
      <c r="AH428" s="1"/>
      <c r="AI428" s="1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</row>
    <row r="429" spans="31:59" x14ac:dyDescent="0.25">
      <c r="AE429"/>
      <c r="AF429" s="1"/>
      <c r="AG429" s="1"/>
      <c r="AH429" s="1"/>
      <c r="AI429" s="1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</row>
    <row r="430" spans="31:59" x14ac:dyDescent="0.25">
      <c r="AE430"/>
      <c r="AF430" s="1"/>
      <c r="AG430" s="1"/>
      <c r="AH430" s="1"/>
      <c r="AI430" s="1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</row>
    <row r="431" spans="31:59" x14ac:dyDescent="0.25">
      <c r="AE431"/>
      <c r="AF431" s="1"/>
      <c r="AG431" s="1"/>
      <c r="AH431" s="1"/>
      <c r="AI431" s="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</row>
    <row r="432" spans="31:59" x14ac:dyDescent="0.25">
      <c r="AE432"/>
      <c r="AF432" s="1"/>
      <c r="AG432" s="1"/>
      <c r="AH432" s="1"/>
      <c r="AI432" s="1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</row>
    <row r="433" spans="31:59" x14ac:dyDescent="0.25">
      <c r="AE433"/>
      <c r="AF433" s="1"/>
      <c r="AG433" s="1"/>
      <c r="AH433" s="1"/>
      <c r="AI433" s="1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</row>
    <row r="434" spans="31:59" x14ac:dyDescent="0.25">
      <c r="AE434"/>
      <c r="AF434" s="1"/>
      <c r="AG434" s="1"/>
      <c r="AH434" s="1"/>
      <c r="AI434" s="1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</row>
    <row r="435" spans="31:59" x14ac:dyDescent="0.25">
      <c r="AE435"/>
      <c r="AF435" s="1"/>
      <c r="AG435" s="1"/>
      <c r="AH435" s="1"/>
      <c r="AI435" s="1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</row>
    <row r="436" spans="31:59" x14ac:dyDescent="0.25">
      <c r="AE436"/>
      <c r="AF436" s="1"/>
      <c r="AG436" s="1"/>
      <c r="AH436" s="1"/>
      <c r="AI436" s="1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</row>
    <row r="437" spans="31:59" x14ac:dyDescent="0.25">
      <c r="AE437"/>
      <c r="AF437" s="1"/>
      <c r="AG437" s="1"/>
      <c r="AH437" s="1"/>
      <c r="AI437" s="1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</row>
    <row r="438" spans="31:59" x14ac:dyDescent="0.25">
      <c r="AE438"/>
      <c r="AF438" s="1"/>
      <c r="AG438" s="1"/>
      <c r="AH438" s="1"/>
      <c r="AI438" s="1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</row>
    <row r="439" spans="31:59" x14ac:dyDescent="0.25">
      <c r="AE439"/>
      <c r="AF439" s="1"/>
      <c r="AG439" s="1"/>
      <c r="AH439" s="1"/>
      <c r="AI439" s="1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</row>
    <row r="440" spans="31:59" x14ac:dyDescent="0.25">
      <c r="AE440"/>
      <c r="AF440" s="1"/>
      <c r="AG440" s="1"/>
      <c r="AH440" s="1"/>
      <c r="AI440" s="1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</row>
    <row r="441" spans="31:59" x14ac:dyDescent="0.25">
      <c r="AE441"/>
      <c r="AF441" s="1"/>
      <c r="AG441" s="1"/>
      <c r="AH441" s="1"/>
      <c r="AI441" s="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</row>
    <row r="442" spans="31:59" x14ac:dyDescent="0.25">
      <c r="AE442"/>
      <c r="AF442" s="1"/>
      <c r="AG442" s="1"/>
      <c r="AH442" s="1"/>
      <c r="AI442" s="1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</row>
    <row r="443" spans="31:59" x14ac:dyDescent="0.25">
      <c r="AE443"/>
      <c r="AF443" s="1"/>
      <c r="AG443" s="1"/>
      <c r="AH443" s="1"/>
      <c r="AI443" s="1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</row>
    <row r="444" spans="31:59" x14ac:dyDescent="0.25">
      <c r="AE444"/>
      <c r="AF444" s="1"/>
      <c r="AG444" s="1"/>
      <c r="AH444" s="1"/>
      <c r="AI444" s="1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</row>
    <row r="445" spans="31:59" x14ac:dyDescent="0.25">
      <c r="AE445"/>
      <c r="AF445" s="1"/>
      <c r="AG445" s="1"/>
      <c r="AH445" s="1"/>
      <c r="AI445" s="1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</row>
    <row r="446" spans="31:59" x14ac:dyDescent="0.25">
      <c r="AE446"/>
      <c r="AF446" s="1"/>
      <c r="AG446" s="1"/>
      <c r="AH446" s="1"/>
      <c r="AI446" s="1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</row>
    <row r="447" spans="31:59" x14ac:dyDescent="0.25">
      <c r="AE447"/>
      <c r="AF447" s="1"/>
      <c r="AG447" s="1"/>
      <c r="AH447" s="1"/>
      <c r="AI447" s="1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</row>
    <row r="448" spans="31:59" x14ac:dyDescent="0.25">
      <c r="AE448"/>
      <c r="AF448" s="1"/>
      <c r="AG448" s="1"/>
      <c r="AH448" s="1"/>
      <c r="AI448" s="1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</row>
    <row r="449" spans="31:59" x14ac:dyDescent="0.25">
      <c r="AE449"/>
      <c r="AF449" s="1"/>
      <c r="AG449" s="1"/>
      <c r="AH449" s="1"/>
      <c r="AI449" s="1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</row>
    <row r="450" spans="31:59" x14ac:dyDescent="0.25">
      <c r="AE450"/>
      <c r="AF450" s="1"/>
      <c r="AG450" s="1"/>
      <c r="AH450" s="1"/>
      <c r="AI450" s="1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</row>
    <row r="451" spans="31:59" x14ac:dyDescent="0.25">
      <c r="AE451"/>
      <c r="AF451" s="1"/>
      <c r="AG451" s="1"/>
      <c r="AH451" s="1"/>
      <c r="AI451" s="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</row>
    <row r="452" spans="31:59" x14ac:dyDescent="0.25">
      <c r="AE452"/>
      <c r="AF452" s="1"/>
      <c r="AG452" s="1"/>
      <c r="AH452" s="1"/>
      <c r="AI452" s="1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</row>
    <row r="453" spans="31:59" x14ac:dyDescent="0.25">
      <c r="AE453"/>
      <c r="AF453" s="1"/>
      <c r="AG453" s="1"/>
      <c r="AH453" s="1"/>
      <c r="AI453" s="1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</row>
    <row r="454" spans="31:59" x14ac:dyDescent="0.25">
      <c r="AE454"/>
      <c r="AF454" s="1"/>
      <c r="AG454" s="1"/>
      <c r="AH454" s="1"/>
      <c r="AI454" s="1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</row>
    <row r="455" spans="31:59" x14ac:dyDescent="0.25">
      <c r="AE455"/>
      <c r="AF455" s="1"/>
      <c r="AG455" s="1"/>
      <c r="AH455" s="1"/>
      <c r="AI455" s="1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</row>
    <row r="456" spans="31:59" x14ac:dyDescent="0.25">
      <c r="AE456"/>
      <c r="AF456" s="1"/>
      <c r="AG456" s="1"/>
      <c r="AH456" s="1"/>
      <c r="AI456" s="1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</row>
    <row r="457" spans="31:59" x14ac:dyDescent="0.25">
      <c r="AE457"/>
      <c r="AF457" s="1"/>
      <c r="AG457" s="1"/>
      <c r="AH457" s="1"/>
      <c r="AI457" s="1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</row>
    <row r="458" spans="31:59" x14ac:dyDescent="0.25">
      <c r="AE458"/>
      <c r="AF458" s="1"/>
      <c r="AG458" s="1"/>
      <c r="AH458" s="1"/>
      <c r="AI458" s="1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</row>
    <row r="459" spans="31:59" x14ac:dyDescent="0.25">
      <c r="AE459"/>
      <c r="AF459" s="1"/>
      <c r="AG459" s="1"/>
      <c r="AH459" s="1"/>
      <c r="AI459" s="1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</row>
    <row r="460" spans="31:59" x14ac:dyDescent="0.25">
      <c r="AE460"/>
      <c r="AF460" s="1"/>
      <c r="AG460" s="1"/>
      <c r="AH460" s="1"/>
      <c r="AI460" s="1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</row>
    <row r="461" spans="31:59" x14ac:dyDescent="0.25">
      <c r="AE461"/>
      <c r="AF461" s="1"/>
      <c r="AG461" s="1"/>
      <c r="AH461" s="1"/>
      <c r="AI461" s="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</row>
    <row r="462" spans="31:59" x14ac:dyDescent="0.25">
      <c r="AE462"/>
      <c r="AF462" s="1"/>
      <c r="AG462" s="1"/>
      <c r="AH462" s="1"/>
      <c r="AI462" s="1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</row>
    <row r="463" spans="31:59" x14ac:dyDescent="0.25">
      <c r="AE463"/>
      <c r="AF463" s="1"/>
      <c r="AG463" s="1"/>
      <c r="AH463" s="1"/>
      <c r="AI463" s="1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</row>
    <row r="464" spans="31:59" x14ac:dyDescent="0.25">
      <c r="AE464"/>
      <c r="AF464" s="1"/>
      <c r="AG464" s="1"/>
      <c r="AH464" s="1"/>
      <c r="AI464" s="1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</row>
    <row r="465" spans="31:59" x14ac:dyDescent="0.25">
      <c r="AE465"/>
      <c r="AF465" s="1"/>
      <c r="AG465" s="1"/>
      <c r="AH465" s="1"/>
      <c r="AI465" s="1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</row>
    <row r="466" spans="31:59" x14ac:dyDescent="0.25">
      <c r="AE466"/>
      <c r="AF466" s="1"/>
      <c r="AG466" s="1"/>
      <c r="AH466" s="1"/>
      <c r="AI466" s="1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</row>
    <row r="467" spans="31:59" x14ac:dyDescent="0.25">
      <c r="AE467"/>
      <c r="AF467" s="1"/>
      <c r="AG467" s="1"/>
      <c r="AH467" s="1"/>
      <c r="AI467" s="1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</row>
    <row r="468" spans="31:59" x14ac:dyDescent="0.25">
      <c r="AE468"/>
      <c r="AF468" s="1"/>
      <c r="AG468" s="1"/>
      <c r="AH468" s="1"/>
      <c r="AI468" s="1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</row>
    <row r="469" spans="31:59" x14ac:dyDescent="0.25">
      <c r="AE469"/>
      <c r="AF469" s="1"/>
      <c r="AG469" s="1"/>
      <c r="AH469" s="1"/>
      <c r="AI469" s="1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</row>
    <row r="470" spans="31:59" x14ac:dyDescent="0.25">
      <c r="AE470"/>
      <c r="AF470" s="1"/>
      <c r="AG470" s="1"/>
      <c r="AH470" s="1"/>
      <c r="AI470" s="1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</row>
    <row r="471" spans="31:59" x14ac:dyDescent="0.25">
      <c r="AE471"/>
      <c r="AF471" s="1"/>
      <c r="AG471" s="1"/>
      <c r="AH471" s="1"/>
      <c r="AI471" s="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</row>
    <row r="472" spans="31:59" x14ac:dyDescent="0.25">
      <c r="AE472"/>
      <c r="AF472" s="1"/>
      <c r="AG472" s="1"/>
      <c r="AH472" s="1"/>
      <c r="AI472" s="1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</row>
    <row r="473" spans="31:59" x14ac:dyDescent="0.25">
      <c r="AE473"/>
      <c r="AF473" s="1"/>
      <c r="AG473" s="1"/>
      <c r="AH473" s="1"/>
      <c r="AI473" s="1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</row>
    <row r="474" spans="31:59" x14ac:dyDescent="0.25">
      <c r="AE474"/>
      <c r="AF474" s="1"/>
      <c r="AG474" s="1"/>
      <c r="AH474" s="1"/>
      <c r="AI474" s="1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</row>
    <row r="475" spans="31:59" x14ac:dyDescent="0.25">
      <c r="AE475"/>
      <c r="AF475" s="1"/>
      <c r="AG475" s="1"/>
      <c r="AH475" s="1"/>
      <c r="AI475" s="1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</row>
    <row r="476" spans="31:59" x14ac:dyDescent="0.25">
      <c r="AE476"/>
      <c r="AF476" s="1"/>
      <c r="AG476" s="1"/>
      <c r="AH476" s="1"/>
      <c r="AI476" s="1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</row>
    <row r="477" spans="31:59" x14ac:dyDescent="0.25">
      <c r="AE477"/>
      <c r="AF477" s="1"/>
      <c r="AG477" s="1"/>
      <c r="AH477" s="1"/>
      <c r="AI477" s="1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</row>
    <row r="478" spans="31:59" x14ac:dyDescent="0.25">
      <c r="AE478"/>
      <c r="AF478" s="1"/>
      <c r="AG478" s="1"/>
      <c r="AH478" s="1"/>
      <c r="AI478" s="1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</row>
    <row r="479" spans="31:59" x14ac:dyDescent="0.25">
      <c r="AE479"/>
      <c r="AF479" s="1"/>
      <c r="AG479" s="1"/>
      <c r="AH479" s="1"/>
      <c r="AI479" s="1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</row>
    <row r="480" spans="31:59" x14ac:dyDescent="0.25">
      <c r="AE480"/>
      <c r="AF480" s="1"/>
      <c r="AG480" s="1"/>
      <c r="AH480" s="1"/>
      <c r="AI480" s="1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</row>
    <row r="481" spans="31:59" x14ac:dyDescent="0.25">
      <c r="AE481"/>
      <c r="AF481" s="1"/>
      <c r="AG481" s="1"/>
      <c r="AH481" s="1"/>
      <c r="AI481" s="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</row>
    <row r="482" spans="31:59" x14ac:dyDescent="0.25">
      <c r="AE482"/>
      <c r="AF482" s="1"/>
      <c r="AG482" s="1"/>
      <c r="AH482" s="1"/>
      <c r="AI482" s="1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</row>
    <row r="483" spans="31:59" x14ac:dyDescent="0.25">
      <c r="AE483"/>
      <c r="AF483" s="1"/>
      <c r="AG483" s="1"/>
      <c r="AH483" s="1"/>
      <c r="AI483" s="1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</row>
    <row r="484" spans="31:59" x14ac:dyDescent="0.25">
      <c r="AE484"/>
      <c r="AF484" s="1"/>
      <c r="AG484" s="1"/>
      <c r="AH484" s="1"/>
      <c r="AI484" s="1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</row>
    <row r="485" spans="31:59" x14ac:dyDescent="0.25">
      <c r="AE485"/>
      <c r="AF485" s="1"/>
      <c r="AG485" s="1"/>
      <c r="AH485" s="1"/>
      <c r="AI485" s="1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</row>
    <row r="486" spans="31:59" x14ac:dyDescent="0.25">
      <c r="AE486"/>
      <c r="AF486" s="1"/>
      <c r="AG486" s="1"/>
      <c r="AH486" s="1"/>
      <c r="AI486" s="1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</row>
    <row r="487" spans="31:59" x14ac:dyDescent="0.25">
      <c r="AE487"/>
      <c r="AF487" s="1"/>
      <c r="AG487" s="1"/>
      <c r="AH487" s="1"/>
      <c r="AI487" s="1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</row>
    <row r="488" spans="31:59" x14ac:dyDescent="0.25">
      <c r="AE488"/>
      <c r="AF488" s="1"/>
      <c r="AG488" s="1"/>
      <c r="AH488" s="1"/>
      <c r="AI488" s="1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</row>
    <row r="489" spans="31:59" x14ac:dyDescent="0.25">
      <c r="AE489"/>
      <c r="AF489" s="1"/>
      <c r="AG489" s="1"/>
      <c r="AH489" s="1"/>
      <c r="AI489" s="1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</row>
    <row r="490" spans="31:59" x14ac:dyDescent="0.25">
      <c r="AE490"/>
      <c r="AF490" s="1"/>
      <c r="AG490" s="1"/>
      <c r="AH490" s="1"/>
      <c r="AI490" s="1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</row>
    <row r="491" spans="31:59" x14ac:dyDescent="0.25">
      <c r="AE491"/>
      <c r="AF491" s="1"/>
      <c r="AG491" s="1"/>
      <c r="AH491" s="1"/>
      <c r="AI491" s="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</row>
    <row r="492" spans="31:59" x14ac:dyDescent="0.25">
      <c r="AE492"/>
      <c r="AF492" s="1"/>
      <c r="AG492" s="1"/>
      <c r="AH492" s="1"/>
      <c r="AI492" s="1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</row>
    <row r="493" spans="31:59" x14ac:dyDescent="0.25">
      <c r="AE493"/>
      <c r="AF493" s="1"/>
      <c r="AG493" s="1"/>
      <c r="AH493" s="1"/>
      <c r="AI493" s="1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</row>
    <row r="494" spans="31:59" x14ac:dyDescent="0.25">
      <c r="AE494"/>
      <c r="AF494" s="1"/>
      <c r="AG494" s="1"/>
      <c r="AH494" s="1"/>
      <c r="AI494" s="1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</row>
    <row r="495" spans="31:59" x14ac:dyDescent="0.25">
      <c r="AE495"/>
      <c r="AF495" s="1"/>
      <c r="AG495" s="1"/>
      <c r="AH495" s="1"/>
      <c r="AI495" s="1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</row>
    <row r="496" spans="31:59" x14ac:dyDescent="0.25">
      <c r="AE496"/>
      <c r="AF496" s="1"/>
      <c r="AG496" s="1"/>
      <c r="AH496" s="1"/>
      <c r="AI496" s="1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</row>
    <row r="497" spans="31:59" x14ac:dyDescent="0.25">
      <c r="AE497"/>
      <c r="AF497" s="1"/>
      <c r="AG497" s="1"/>
      <c r="AH497" s="1"/>
      <c r="AI497" s="1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</row>
    <row r="498" spans="31:59" x14ac:dyDescent="0.25">
      <c r="AE498"/>
      <c r="AF498" s="1"/>
      <c r="AG498" s="1"/>
      <c r="AH498" s="1"/>
      <c r="AI498" s="1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</row>
    <row r="499" spans="31:59" x14ac:dyDescent="0.25">
      <c r="AE499"/>
      <c r="AF499" s="1"/>
      <c r="AG499" s="1"/>
      <c r="AH499" s="1"/>
      <c r="AI499" s="1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</row>
    <row r="500" spans="31:59" x14ac:dyDescent="0.25">
      <c r="AE500"/>
      <c r="AF500" s="1"/>
      <c r="AG500" s="1"/>
      <c r="AH500" s="1"/>
      <c r="AI500" s="1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</row>
    <row r="501" spans="31:59" x14ac:dyDescent="0.25">
      <c r="AE501"/>
      <c r="AF501" s="1"/>
      <c r="AG501" s="1"/>
      <c r="AH501" s="1"/>
      <c r="AI501" s="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</row>
    <row r="502" spans="31:59" x14ac:dyDescent="0.25">
      <c r="AE502"/>
      <c r="AF502" s="1"/>
      <c r="AG502" s="1"/>
      <c r="AH502" s="1"/>
      <c r="AI502" s="1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</row>
    <row r="503" spans="31:59" x14ac:dyDescent="0.25">
      <c r="AE503"/>
      <c r="AF503" s="1"/>
      <c r="AG503" s="1"/>
      <c r="AH503" s="1"/>
      <c r="AI503" s="1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</row>
    <row r="504" spans="31:59" x14ac:dyDescent="0.25">
      <c r="AE504"/>
      <c r="AF504" s="1"/>
      <c r="AG504" s="1"/>
      <c r="AH504" s="1"/>
      <c r="AI504" s="1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</row>
    <row r="505" spans="31:59" x14ac:dyDescent="0.25">
      <c r="AE505"/>
      <c r="AF505" s="1"/>
      <c r="AG505" s="1"/>
      <c r="AH505" s="1"/>
      <c r="AI505" s="1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</row>
    <row r="506" spans="31:59" x14ac:dyDescent="0.25">
      <c r="AE506"/>
      <c r="AF506" s="1"/>
      <c r="AG506" s="1"/>
      <c r="AH506" s="1"/>
      <c r="AI506" s="1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</row>
    <row r="507" spans="31:59" x14ac:dyDescent="0.25">
      <c r="AE507"/>
      <c r="AF507" s="1"/>
      <c r="AG507" s="1"/>
      <c r="AH507" s="1"/>
      <c r="AI507" s="1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</row>
    <row r="508" spans="31:59" x14ac:dyDescent="0.25">
      <c r="AE508"/>
      <c r="AF508" s="1"/>
      <c r="AG508" s="1"/>
      <c r="AH508" s="1"/>
      <c r="AI508" s="1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</row>
    <row r="509" spans="31:59" x14ac:dyDescent="0.25">
      <c r="AE509"/>
      <c r="AF509" s="1"/>
      <c r="AG509" s="1"/>
      <c r="AH509" s="1"/>
      <c r="AI509" s="1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</row>
    <row r="510" spans="31:59" x14ac:dyDescent="0.25">
      <c r="AE510"/>
      <c r="AF510" s="1"/>
      <c r="AG510" s="1"/>
      <c r="AH510" s="1"/>
      <c r="AI510" s="1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</row>
    <row r="511" spans="31:59" x14ac:dyDescent="0.25">
      <c r="AE511"/>
      <c r="AF511" s="1"/>
      <c r="AG511" s="1"/>
      <c r="AH511" s="1"/>
      <c r="AI511" s="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</row>
    <row r="512" spans="31:59" x14ac:dyDescent="0.25">
      <c r="AE512"/>
      <c r="AF512" s="1"/>
      <c r="AG512" s="1"/>
      <c r="AH512" s="1"/>
      <c r="AI512" s="1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</row>
    <row r="513" spans="31:59" x14ac:dyDescent="0.25">
      <c r="AE513"/>
      <c r="AF513" s="1"/>
      <c r="AG513" s="1"/>
      <c r="AH513" s="1"/>
      <c r="AI513" s="1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</row>
    <row r="514" spans="31:59" x14ac:dyDescent="0.25">
      <c r="AE514"/>
      <c r="AF514" s="1"/>
      <c r="AG514" s="1"/>
      <c r="AH514" s="1"/>
      <c r="AI514" s="1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</row>
    <row r="515" spans="31:59" x14ac:dyDescent="0.25">
      <c r="AE515"/>
      <c r="AF515" s="1"/>
      <c r="AG515" s="1"/>
      <c r="AH515" s="1"/>
      <c r="AI515" s="1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</row>
    <row r="516" spans="31:59" x14ac:dyDescent="0.25">
      <c r="AE516"/>
      <c r="AF516" s="1"/>
      <c r="AG516" s="1"/>
      <c r="AH516" s="1"/>
      <c r="AI516" s="1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</row>
    <row r="517" spans="31:59" x14ac:dyDescent="0.25">
      <c r="AE517"/>
      <c r="AF517" s="1"/>
      <c r="AG517" s="1"/>
      <c r="AH517" s="1"/>
      <c r="AI517" s="1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</row>
    <row r="518" spans="31:59" x14ac:dyDescent="0.25">
      <c r="AE518"/>
      <c r="AF518" s="1"/>
      <c r="AG518" s="1"/>
      <c r="AH518" s="1"/>
      <c r="AI518" s="1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</row>
    <row r="519" spans="31:59" x14ac:dyDescent="0.25">
      <c r="AE519"/>
      <c r="AF519" s="1"/>
      <c r="AG519" s="1"/>
      <c r="AH519" s="1"/>
      <c r="AI519" s="1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</row>
    <row r="520" spans="31:59" x14ac:dyDescent="0.25">
      <c r="AE520"/>
      <c r="AF520" s="1"/>
      <c r="AG520" s="1"/>
      <c r="AH520" s="1"/>
      <c r="AI520" s="1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</row>
    <row r="521" spans="31:59" x14ac:dyDescent="0.25">
      <c r="AE521"/>
      <c r="AF521" s="1"/>
      <c r="AG521" s="1"/>
      <c r="AH521" s="1"/>
      <c r="AI521" s="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</row>
    <row r="522" spans="31:59" x14ac:dyDescent="0.25">
      <c r="AE522"/>
      <c r="AF522" s="1"/>
      <c r="AG522" s="1"/>
      <c r="AH522" s="1"/>
      <c r="AI522" s="1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</row>
    <row r="523" spans="31:59" x14ac:dyDescent="0.25">
      <c r="AE523"/>
      <c r="AF523" s="1"/>
      <c r="AG523" s="1"/>
      <c r="AH523" s="1"/>
      <c r="AI523" s="1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</row>
    <row r="524" spans="31:59" x14ac:dyDescent="0.25">
      <c r="AE524"/>
      <c r="AF524" s="1"/>
      <c r="AG524" s="1"/>
      <c r="AH524" s="1"/>
      <c r="AI524" s="1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</row>
    <row r="525" spans="31:59" x14ac:dyDescent="0.25">
      <c r="AE525"/>
      <c r="AF525" s="1"/>
      <c r="AG525" s="1"/>
      <c r="AH525" s="1"/>
      <c r="AI525" s="1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</row>
    <row r="526" spans="31:59" x14ac:dyDescent="0.25">
      <c r="AE526"/>
      <c r="AF526" s="1"/>
      <c r="AG526" s="1"/>
      <c r="AH526" s="1"/>
      <c r="AI526" s="1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</row>
    <row r="527" spans="31:59" x14ac:dyDescent="0.25">
      <c r="AE527"/>
      <c r="AF527" s="1"/>
      <c r="AG527" s="1"/>
      <c r="AH527" s="1"/>
      <c r="AI527" s="1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</row>
    <row r="528" spans="31:59" x14ac:dyDescent="0.25">
      <c r="AE528"/>
      <c r="AF528" s="1"/>
      <c r="AG528" s="1"/>
      <c r="AH528" s="1"/>
      <c r="AI528" s="1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</row>
    <row r="529" spans="31:59" x14ac:dyDescent="0.25">
      <c r="AE529"/>
      <c r="AF529" s="1"/>
      <c r="AG529" s="1"/>
      <c r="AH529" s="1"/>
      <c r="AI529" s="1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</row>
    <row r="530" spans="31:59" x14ac:dyDescent="0.25">
      <c r="AE530"/>
      <c r="AF530" s="1"/>
      <c r="AG530" s="1"/>
      <c r="AH530" s="1"/>
      <c r="AI530" s="1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</row>
    <row r="531" spans="31:59" x14ac:dyDescent="0.25">
      <c r="AE531"/>
      <c r="AF531" s="1"/>
      <c r="AG531" s="1"/>
      <c r="AH531" s="1"/>
      <c r="AI531" s="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</row>
    <row r="532" spans="31:59" x14ac:dyDescent="0.25">
      <c r="AE532"/>
      <c r="AF532" s="1"/>
      <c r="AG532" s="1"/>
      <c r="AH532" s="1"/>
      <c r="AI532" s="1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</row>
    <row r="533" spans="31:59" x14ac:dyDescent="0.25">
      <c r="AE533"/>
      <c r="AF533" s="1"/>
      <c r="AG533" s="1"/>
      <c r="AH533" s="1"/>
      <c r="AI533" s="1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</row>
    <row r="534" spans="31:59" x14ac:dyDescent="0.25">
      <c r="AE534"/>
      <c r="AF534" s="1"/>
      <c r="AG534" s="1"/>
      <c r="AH534" s="1"/>
      <c r="AI534" s="1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</row>
    <row r="535" spans="31:59" x14ac:dyDescent="0.25">
      <c r="AE535"/>
      <c r="AF535" s="1"/>
      <c r="AG535" s="1"/>
      <c r="AH535" s="1"/>
      <c r="AI535" s="1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</row>
    <row r="536" spans="31:59" x14ac:dyDescent="0.25">
      <c r="AE536"/>
      <c r="AF536" s="1"/>
      <c r="AG536" s="1"/>
      <c r="AH536" s="1"/>
      <c r="AI536" s="1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</row>
    <row r="537" spans="31:59" x14ac:dyDescent="0.25">
      <c r="AE537"/>
      <c r="AF537" s="1"/>
      <c r="AG537" s="1"/>
      <c r="AH537" s="1"/>
      <c r="AI537" s="1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</row>
    <row r="538" spans="31:59" x14ac:dyDescent="0.25">
      <c r="AE538"/>
      <c r="AF538" s="1"/>
      <c r="AG538" s="1"/>
      <c r="AH538" s="1"/>
      <c r="AI538" s="1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</row>
    <row r="539" spans="31:59" x14ac:dyDescent="0.25">
      <c r="AE539"/>
      <c r="AF539" s="1"/>
      <c r="AG539" s="1"/>
      <c r="AH539" s="1"/>
      <c r="AI539" s="1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</row>
    <row r="540" spans="31:59" x14ac:dyDescent="0.25">
      <c r="AE540"/>
      <c r="AF540" s="1"/>
      <c r="AG540" s="1"/>
      <c r="AH540" s="1"/>
      <c r="AI540" s="1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</row>
    <row r="541" spans="31:59" x14ac:dyDescent="0.25">
      <c r="AE541"/>
      <c r="AF541" s="1"/>
      <c r="AG541" s="1"/>
      <c r="AH541" s="1"/>
      <c r="AI541" s="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</row>
    <row r="542" spans="31:59" x14ac:dyDescent="0.25">
      <c r="AE542"/>
      <c r="AF542" s="1"/>
      <c r="AG542" s="1"/>
      <c r="AH542" s="1"/>
      <c r="AI542" s="1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</row>
    <row r="543" spans="31:59" x14ac:dyDescent="0.25">
      <c r="AE543"/>
      <c r="AF543" s="1"/>
      <c r="AG543" s="1"/>
      <c r="AH543" s="1"/>
      <c r="AI543" s="1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</row>
    <row r="544" spans="31:59" x14ac:dyDescent="0.25">
      <c r="AE544"/>
      <c r="AF544" s="1"/>
      <c r="AG544" s="1"/>
      <c r="AH544" s="1"/>
      <c r="AI544" s="1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</row>
    <row r="545" spans="31:59" x14ac:dyDescent="0.25">
      <c r="AE545"/>
      <c r="AF545" s="1"/>
      <c r="AG545" s="1"/>
      <c r="AH545" s="1"/>
      <c r="AI545" s="1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</row>
    <row r="546" spans="31:59" x14ac:dyDescent="0.25">
      <c r="AE546"/>
      <c r="AF546" s="1"/>
      <c r="AG546" s="1"/>
      <c r="AH546" s="1"/>
      <c r="AI546" s="1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</row>
    <row r="547" spans="31:59" x14ac:dyDescent="0.25">
      <c r="AE547"/>
      <c r="AF547" s="1"/>
      <c r="AG547" s="1"/>
      <c r="AH547" s="1"/>
      <c r="AI547" s="1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</row>
    <row r="548" spans="31:59" x14ac:dyDescent="0.25">
      <c r="AE548"/>
      <c r="AF548" s="1"/>
      <c r="AG548" s="1"/>
      <c r="AH548" s="1"/>
      <c r="AI548" s="1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</row>
    <row r="549" spans="31:59" x14ac:dyDescent="0.25">
      <c r="AE549"/>
      <c r="AF549" s="1"/>
      <c r="AG549" s="1"/>
      <c r="AH549" s="1"/>
      <c r="AI549" s="1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</row>
    <row r="550" spans="31:59" x14ac:dyDescent="0.25">
      <c r="AE550"/>
      <c r="AF550" s="1"/>
      <c r="AG550" s="1"/>
      <c r="AH550" s="1"/>
      <c r="AI550" s="1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</row>
    <row r="551" spans="31:59" x14ac:dyDescent="0.25">
      <c r="AE551"/>
      <c r="AF551" s="1"/>
      <c r="AG551" s="1"/>
      <c r="AH551" s="1"/>
      <c r="AI551" s="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</row>
    <row r="552" spans="31:59" x14ac:dyDescent="0.25">
      <c r="AE552"/>
      <c r="AF552" s="1"/>
      <c r="AG552" s="1"/>
      <c r="AH552" s="1"/>
      <c r="AI552" s="1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</row>
    <row r="553" spans="31:59" x14ac:dyDescent="0.25">
      <c r="AE553"/>
      <c r="AF553" s="1"/>
      <c r="AG553" s="1"/>
      <c r="AH553" s="1"/>
      <c r="AI553" s="1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</row>
    <row r="554" spans="31:59" x14ac:dyDescent="0.25">
      <c r="AE554"/>
      <c r="AF554" s="1"/>
      <c r="AG554" s="1"/>
      <c r="AH554" s="1"/>
      <c r="AI554" s="1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</row>
    <row r="555" spans="31:59" x14ac:dyDescent="0.25">
      <c r="AE555"/>
      <c r="AF555" s="1"/>
      <c r="AG555" s="1"/>
      <c r="AH555" s="1"/>
      <c r="AI555" s="1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</row>
    <row r="556" spans="31:59" x14ac:dyDescent="0.25">
      <c r="AE556"/>
      <c r="AF556" s="1"/>
      <c r="AG556" s="1"/>
      <c r="AH556" s="1"/>
      <c r="AI556" s="1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</row>
    <row r="557" spans="31:59" x14ac:dyDescent="0.25">
      <c r="AE557"/>
      <c r="AF557" s="1"/>
      <c r="AG557" s="1"/>
      <c r="AH557" s="1"/>
      <c r="AI557" s="1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</row>
    <row r="558" spans="31:59" x14ac:dyDescent="0.25">
      <c r="AE558"/>
      <c r="AF558" s="1"/>
      <c r="AG558" s="1"/>
      <c r="AH558" s="1"/>
      <c r="AI558" s="1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</row>
    <row r="559" spans="31:59" x14ac:dyDescent="0.25">
      <c r="AE559"/>
      <c r="AF559" s="1"/>
      <c r="AG559" s="1"/>
      <c r="AH559" s="1"/>
      <c r="AI559" s="1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</row>
    <row r="560" spans="31:59" x14ac:dyDescent="0.25">
      <c r="AE560"/>
      <c r="AF560" s="1"/>
      <c r="AG560" s="1"/>
      <c r="AH560" s="1"/>
      <c r="AI560" s="1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</row>
    <row r="561" spans="31:59" x14ac:dyDescent="0.25">
      <c r="AE561"/>
      <c r="AF561" s="1"/>
      <c r="AG561" s="1"/>
      <c r="AH561" s="1"/>
      <c r="AI561" s="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</row>
    <row r="562" spans="31:59" x14ac:dyDescent="0.25">
      <c r="AE562"/>
      <c r="AF562" s="1"/>
      <c r="AG562" s="1"/>
      <c r="AH562" s="1"/>
      <c r="AI562" s="1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</row>
    <row r="563" spans="31:59" x14ac:dyDescent="0.25">
      <c r="AE563"/>
      <c r="AF563" s="1"/>
      <c r="AG563" s="1"/>
      <c r="AH563" s="1"/>
      <c r="AI563" s="1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</row>
    <row r="564" spans="31:59" x14ac:dyDescent="0.25">
      <c r="AE564"/>
      <c r="AF564" s="1"/>
      <c r="AG564" s="1"/>
      <c r="AH564" s="1"/>
      <c r="AI564" s="1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</row>
    <row r="565" spans="31:59" x14ac:dyDescent="0.25">
      <c r="AE565"/>
      <c r="AF565" s="1"/>
      <c r="AG565" s="1"/>
      <c r="AH565" s="1"/>
      <c r="AI565" s="1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</row>
    <row r="566" spans="31:59" x14ac:dyDescent="0.25">
      <c r="AE566"/>
      <c r="AF566" s="1"/>
      <c r="AG566" s="1"/>
      <c r="AH566" s="1"/>
      <c r="AI566" s="1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</row>
    <row r="567" spans="31:59" x14ac:dyDescent="0.25">
      <c r="AE567"/>
      <c r="AF567" s="1"/>
      <c r="AG567" s="1"/>
      <c r="AH567" s="1"/>
      <c r="AI567" s="1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</row>
    <row r="568" spans="31:59" x14ac:dyDescent="0.25">
      <c r="AE568"/>
      <c r="AF568" s="1"/>
      <c r="AG568" s="1"/>
      <c r="AH568" s="1"/>
      <c r="AI568" s="1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</row>
    <row r="569" spans="31:59" x14ac:dyDescent="0.25">
      <c r="AE569"/>
      <c r="AF569" s="1"/>
      <c r="AG569" s="1"/>
      <c r="AH569" s="1"/>
      <c r="AI569" s="1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</row>
    <row r="570" spans="31:59" x14ac:dyDescent="0.25">
      <c r="AE570"/>
      <c r="AF570" s="1"/>
      <c r="AG570" s="1"/>
      <c r="AH570" s="1"/>
      <c r="AI570" s="1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</row>
    <row r="571" spans="31:59" x14ac:dyDescent="0.25">
      <c r="AE571"/>
      <c r="AF571" s="1"/>
      <c r="AG571" s="1"/>
      <c r="AH571" s="1"/>
      <c r="AI571" s="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</row>
    <row r="572" spans="31:59" x14ac:dyDescent="0.25">
      <c r="AE572"/>
      <c r="AF572" s="1"/>
      <c r="AG572" s="1"/>
      <c r="AH572" s="1"/>
      <c r="AI572" s="1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</row>
    <row r="573" spans="31:59" x14ac:dyDescent="0.25">
      <c r="AE573"/>
      <c r="AF573" s="1"/>
      <c r="AG573" s="1"/>
      <c r="AH573" s="1"/>
      <c r="AI573" s="1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</row>
    <row r="574" spans="31:59" x14ac:dyDescent="0.25">
      <c r="AE574"/>
      <c r="AF574" s="1"/>
      <c r="AG574" s="1"/>
      <c r="AH574" s="1"/>
      <c r="AI574" s="1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</row>
    <row r="575" spans="31:59" x14ac:dyDescent="0.25">
      <c r="AE575"/>
      <c r="AF575" s="1"/>
      <c r="AG575" s="1"/>
      <c r="AH575" s="1"/>
      <c r="AI575" s="1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</row>
    <row r="576" spans="31:59" x14ac:dyDescent="0.25">
      <c r="AE576"/>
      <c r="AF576" s="1"/>
      <c r="AG576" s="1"/>
      <c r="AH576" s="1"/>
      <c r="AI576" s="1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</row>
    <row r="577" spans="31:59" x14ac:dyDescent="0.25">
      <c r="AE577"/>
      <c r="AF577" s="1"/>
      <c r="AG577" s="1"/>
      <c r="AH577" s="1"/>
      <c r="AI577" s="1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</row>
    <row r="578" spans="31:59" x14ac:dyDescent="0.25">
      <c r="AE578"/>
      <c r="AF578" s="1"/>
      <c r="AG578" s="1"/>
      <c r="AH578" s="1"/>
      <c r="AI578" s="1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</row>
    <row r="579" spans="31:59" x14ac:dyDescent="0.25">
      <c r="AE579"/>
      <c r="AF579" s="1"/>
      <c r="AG579" s="1"/>
      <c r="AH579" s="1"/>
      <c r="AI579" s="1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</row>
    <row r="580" spans="31:59" x14ac:dyDescent="0.25">
      <c r="AE580"/>
      <c r="AF580" s="1"/>
      <c r="AG580" s="1"/>
      <c r="AH580" s="1"/>
      <c r="AI580" s="1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</row>
    <row r="581" spans="31:59" x14ac:dyDescent="0.25">
      <c r="AE581"/>
      <c r="AF581" s="1"/>
      <c r="AG581" s="1"/>
      <c r="AH581" s="1"/>
      <c r="AI581" s="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</row>
    <row r="582" spans="31:59" x14ac:dyDescent="0.25">
      <c r="AE582"/>
      <c r="AF582" s="1"/>
      <c r="AG582" s="1"/>
      <c r="AH582" s="1"/>
      <c r="AI582" s="1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</row>
    <row r="583" spans="31:59" x14ac:dyDescent="0.25">
      <c r="AE583"/>
      <c r="AF583" s="1"/>
      <c r="AG583" s="1"/>
      <c r="AH583" s="1"/>
      <c r="AI583" s="1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</row>
    <row r="584" spans="31:59" x14ac:dyDescent="0.25">
      <c r="AE584"/>
      <c r="AF584" s="1"/>
      <c r="AG584" s="1"/>
      <c r="AH584" s="1"/>
      <c r="AI584" s="1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</row>
    <row r="585" spans="31:59" x14ac:dyDescent="0.25">
      <c r="AE585"/>
      <c r="AF585" s="1"/>
      <c r="AG585" s="1"/>
      <c r="AH585" s="1"/>
      <c r="AI585" s="1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</row>
    <row r="586" spans="31:59" x14ac:dyDescent="0.25">
      <c r="AE586"/>
      <c r="AF586" s="1"/>
      <c r="AG586" s="1"/>
      <c r="AH586" s="1"/>
      <c r="AI586" s="1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</row>
    <row r="587" spans="31:59" x14ac:dyDescent="0.25">
      <c r="AE587"/>
      <c r="AF587" s="1"/>
      <c r="AG587" s="1"/>
      <c r="AH587" s="1"/>
      <c r="AI587" s="1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</row>
    <row r="588" spans="31:59" x14ac:dyDescent="0.25">
      <c r="AE588"/>
      <c r="AF588" s="1"/>
      <c r="AG588" s="1"/>
      <c r="AH588" s="1"/>
      <c r="AI588" s="1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</row>
    <row r="589" spans="31:59" x14ac:dyDescent="0.25">
      <c r="AE589"/>
      <c r="AF589" s="1"/>
      <c r="AG589" s="1"/>
      <c r="AH589" s="1"/>
      <c r="AI589" s="1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</row>
    <row r="590" spans="31:59" x14ac:dyDescent="0.25">
      <c r="AE590"/>
      <c r="AF590" s="1"/>
      <c r="AG590" s="1"/>
      <c r="AH590" s="1"/>
      <c r="AI590" s="1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</row>
    <row r="591" spans="31:59" x14ac:dyDescent="0.25">
      <c r="AE591"/>
      <c r="AF591" s="1"/>
      <c r="AG591" s="1"/>
      <c r="AH591" s="1"/>
      <c r="AI591" s="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</row>
    <row r="592" spans="31:59" x14ac:dyDescent="0.25">
      <c r="AE592"/>
      <c r="AF592" s="1"/>
      <c r="AG592" s="1"/>
      <c r="AH592" s="1"/>
      <c r="AI592" s="1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</row>
    <row r="593" spans="31:59" x14ac:dyDescent="0.25">
      <c r="AE593"/>
      <c r="AF593" s="1"/>
      <c r="AG593" s="1"/>
      <c r="AH593" s="1"/>
      <c r="AI593" s="1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</row>
    <row r="594" spans="31:59" x14ac:dyDescent="0.25">
      <c r="AE594"/>
      <c r="AF594" s="1"/>
      <c r="AG594" s="1"/>
      <c r="AH594" s="1"/>
      <c r="AI594" s="1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</row>
    <row r="595" spans="31:59" x14ac:dyDescent="0.25">
      <c r="AE595"/>
      <c r="AF595" s="1"/>
      <c r="AG595" s="1"/>
      <c r="AH595" s="1"/>
      <c r="AI595" s="1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</row>
    <row r="596" spans="31:59" x14ac:dyDescent="0.25">
      <c r="AE596"/>
      <c r="AF596" s="1"/>
      <c r="AG596" s="1"/>
      <c r="AH596" s="1"/>
      <c r="AI596" s="1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</row>
    <row r="597" spans="31:59" x14ac:dyDescent="0.25">
      <c r="AE597"/>
      <c r="AF597" s="1"/>
      <c r="AG597" s="1"/>
      <c r="AH597" s="1"/>
      <c r="AI597" s="1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</row>
    <row r="598" spans="31:59" x14ac:dyDescent="0.25">
      <c r="AE598"/>
      <c r="AF598" s="1"/>
      <c r="AG598" s="1"/>
      <c r="AH598" s="1"/>
      <c r="AI598" s="1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</row>
    <row r="599" spans="31:59" x14ac:dyDescent="0.25">
      <c r="AE599"/>
      <c r="AF599" s="1"/>
      <c r="AG599" s="1"/>
      <c r="AH599" s="1"/>
      <c r="AI599" s="1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</row>
    <row r="600" spans="31:59" x14ac:dyDescent="0.25">
      <c r="AE600"/>
      <c r="AF600" s="1"/>
      <c r="AG600" s="1"/>
      <c r="AH600" s="1"/>
      <c r="AI600" s="1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</row>
    <row r="601" spans="31:59" x14ac:dyDescent="0.25">
      <c r="AE601"/>
      <c r="AF601" s="1"/>
      <c r="AG601" s="1"/>
      <c r="AH601" s="1"/>
      <c r="AI601" s="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</row>
    <row r="602" spans="31:59" x14ac:dyDescent="0.25">
      <c r="AE602"/>
      <c r="AF602" s="1"/>
      <c r="AG602" s="1"/>
      <c r="AH602" s="1"/>
      <c r="AI602" s="1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</row>
    <row r="603" spans="31:59" x14ac:dyDescent="0.25">
      <c r="AE603"/>
      <c r="AF603" s="1"/>
      <c r="AG603" s="1"/>
      <c r="AH603" s="1"/>
      <c r="AI603" s="1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</row>
    <row r="604" spans="31:59" x14ac:dyDescent="0.25">
      <c r="AE604"/>
      <c r="AF604" s="1"/>
      <c r="AG604" s="1"/>
      <c r="AH604" s="1"/>
      <c r="AI604" s="1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</row>
    <row r="605" spans="31:59" x14ac:dyDescent="0.25">
      <c r="AE605"/>
      <c r="AF605" s="1"/>
      <c r="AG605" s="1"/>
      <c r="AH605" s="1"/>
      <c r="AI605" s="1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</row>
    <row r="606" spans="31:59" x14ac:dyDescent="0.25">
      <c r="AE606"/>
      <c r="AF606" s="1"/>
      <c r="AG606" s="1"/>
      <c r="AH606" s="1"/>
      <c r="AI606" s="1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</row>
    <row r="607" spans="31:59" x14ac:dyDescent="0.25">
      <c r="AE607"/>
      <c r="AF607" s="1"/>
      <c r="AG607" s="1"/>
      <c r="AH607" s="1"/>
      <c r="AI607" s="1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</row>
    <row r="608" spans="31:59" x14ac:dyDescent="0.25">
      <c r="AE608"/>
      <c r="AF608" s="1"/>
      <c r="AG608" s="1"/>
      <c r="AH608" s="1"/>
      <c r="AI608" s="1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</row>
    <row r="609" spans="31:59" x14ac:dyDescent="0.25">
      <c r="AE609"/>
      <c r="AF609" s="1"/>
      <c r="AG609" s="1"/>
      <c r="AH609" s="1"/>
      <c r="AI609" s="1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</row>
    <row r="610" spans="31:59" x14ac:dyDescent="0.25">
      <c r="AE610"/>
      <c r="AF610" s="1"/>
      <c r="AG610" s="1"/>
      <c r="AH610" s="1"/>
      <c r="AI610" s="1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</row>
    <row r="611" spans="31:59" x14ac:dyDescent="0.25">
      <c r="AE611"/>
      <c r="AF611" s="1"/>
      <c r="AG611" s="1"/>
      <c r="AH611" s="1"/>
      <c r="AI611" s="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</row>
    <row r="612" spans="31:59" x14ac:dyDescent="0.25">
      <c r="AE612"/>
      <c r="AF612" s="1"/>
      <c r="AG612" s="1"/>
      <c r="AH612" s="1"/>
      <c r="AI612" s="1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</row>
    <row r="613" spans="31:59" x14ac:dyDescent="0.25">
      <c r="AE613"/>
      <c r="AF613" s="1"/>
      <c r="AG613" s="1"/>
      <c r="AH613" s="1"/>
      <c r="AI613" s="1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</row>
    <row r="614" spans="31:59" x14ac:dyDescent="0.25">
      <c r="AE614"/>
      <c r="AF614" s="1"/>
      <c r="AG614" s="1"/>
      <c r="AH614" s="1"/>
      <c r="AI614" s="1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</row>
    <row r="615" spans="31:59" x14ac:dyDescent="0.25">
      <c r="AE615"/>
      <c r="AF615" s="1"/>
      <c r="AG615" s="1"/>
      <c r="AH615" s="1"/>
      <c r="AI615" s="1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</row>
    <row r="616" spans="31:59" x14ac:dyDescent="0.25">
      <c r="AE616"/>
      <c r="AF616" s="1"/>
      <c r="AG616" s="1"/>
      <c r="AH616" s="1"/>
      <c r="AI616" s="1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</row>
    <row r="617" spans="31:59" x14ac:dyDescent="0.25">
      <c r="AE617"/>
      <c r="AF617" s="1"/>
      <c r="AG617" s="1"/>
      <c r="AH617" s="1"/>
      <c r="AI617" s="1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</row>
    <row r="618" spans="31:59" x14ac:dyDescent="0.25">
      <c r="AE618"/>
      <c r="AF618" s="1"/>
      <c r="AG618" s="1"/>
      <c r="AH618" s="1"/>
      <c r="AI618" s="1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</row>
    <row r="619" spans="31:59" x14ac:dyDescent="0.25">
      <c r="AE619"/>
      <c r="AF619" s="1"/>
      <c r="AG619" s="1"/>
      <c r="AH619" s="1"/>
      <c r="AI619" s="1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</row>
    <row r="620" spans="31:59" x14ac:dyDescent="0.25">
      <c r="AE620"/>
      <c r="AF620" s="1"/>
      <c r="AG620" s="1"/>
      <c r="AH620" s="1"/>
      <c r="AI620" s="1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</row>
    <row r="621" spans="31:59" x14ac:dyDescent="0.25">
      <c r="AE621"/>
      <c r="AF621" s="1"/>
      <c r="AG621" s="1"/>
      <c r="AH621" s="1"/>
      <c r="AI621" s="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</row>
    <row r="622" spans="31:59" x14ac:dyDescent="0.25">
      <c r="AE622"/>
      <c r="AF622" s="1"/>
      <c r="AG622" s="1"/>
      <c r="AH622" s="1"/>
      <c r="AI622" s="1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</row>
    <row r="623" spans="31:59" x14ac:dyDescent="0.25">
      <c r="AE623"/>
      <c r="AF623" s="1"/>
      <c r="AG623" s="1"/>
      <c r="AH623" s="1"/>
      <c r="AI623" s="1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</row>
    <row r="624" spans="31:59" x14ac:dyDescent="0.25">
      <c r="AE624"/>
      <c r="AF624" s="1"/>
      <c r="AG624" s="1"/>
      <c r="AH624" s="1"/>
      <c r="AI624" s="1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</row>
    <row r="625" spans="31:59" x14ac:dyDescent="0.25">
      <c r="AE625"/>
      <c r="AF625" s="1"/>
      <c r="AG625" s="1"/>
      <c r="AH625" s="1"/>
      <c r="AI625" s="1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</row>
    <row r="626" spans="31:59" x14ac:dyDescent="0.25">
      <c r="AE626"/>
      <c r="AF626" s="1"/>
      <c r="AG626" s="1"/>
      <c r="AH626" s="1"/>
      <c r="AI626" s="1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</row>
    <row r="627" spans="31:59" x14ac:dyDescent="0.25">
      <c r="AE627"/>
      <c r="AF627" s="1"/>
      <c r="AG627" s="1"/>
      <c r="AH627" s="1"/>
      <c r="AI627" s="1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</row>
    <row r="628" spans="31:59" x14ac:dyDescent="0.25">
      <c r="AE628"/>
      <c r="AF628" s="1"/>
      <c r="AG628" s="1"/>
      <c r="AH628" s="1"/>
      <c r="AI628" s="1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</row>
    <row r="629" spans="31:59" x14ac:dyDescent="0.25">
      <c r="AE629"/>
      <c r="AF629" s="1"/>
      <c r="AG629" s="1"/>
      <c r="AH629" s="1"/>
      <c r="AI629" s="1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</row>
    <row r="630" spans="31:59" x14ac:dyDescent="0.25">
      <c r="AE630"/>
      <c r="AF630" s="1"/>
      <c r="AG630" s="1"/>
      <c r="AH630" s="1"/>
      <c r="AI630" s="1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</row>
    <row r="631" spans="31:59" x14ac:dyDescent="0.25">
      <c r="AE631"/>
      <c r="AF631" s="1"/>
      <c r="AG631" s="1"/>
      <c r="AH631" s="1"/>
      <c r="AI631" s="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</row>
    <row r="632" spans="31:59" x14ac:dyDescent="0.25">
      <c r="AE632"/>
      <c r="AF632" s="1"/>
      <c r="AG632" s="1"/>
      <c r="AH632" s="1"/>
      <c r="AI632" s="1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</row>
    <row r="633" spans="31:59" x14ac:dyDescent="0.25">
      <c r="AE633"/>
      <c r="AF633" s="1"/>
      <c r="AG633" s="1"/>
      <c r="AH633" s="1"/>
      <c r="AI633" s="1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</row>
    <row r="634" spans="31:59" x14ac:dyDescent="0.25">
      <c r="AE634"/>
      <c r="AF634" s="1"/>
      <c r="AG634" s="1"/>
      <c r="AH634" s="1"/>
      <c r="AI634" s="1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</row>
    <row r="635" spans="31:59" x14ac:dyDescent="0.25">
      <c r="AE635"/>
      <c r="AF635" s="1"/>
      <c r="AG635" s="1"/>
      <c r="AH635" s="1"/>
      <c r="AI635" s="1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</row>
    <row r="636" spans="31:59" x14ac:dyDescent="0.25">
      <c r="AE636"/>
      <c r="AF636" s="1"/>
      <c r="AG636" s="1"/>
      <c r="AH636" s="1"/>
      <c r="AI636" s="1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</row>
    <row r="637" spans="31:59" x14ac:dyDescent="0.25">
      <c r="AE637"/>
      <c r="AF637" s="1"/>
      <c r="AG637" s="1"/>
      <c r="AH637" s="1"/>
      <c r="AI637" s="1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</row>
    <row r="638" spans="31:59" x14ac:dyDescent="0.25">
      <c r="AE638"/>
      <c r="AF638" s="1"/>
      <c r="AG638" s="1"/>
      <c r="AH638" s="1"/>
      <c r="AI638" s="1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</row>
    <row r="639" spans="31:59" x14ac:dyDescent="0.25">
      <c r="AE639"/>
      <c r="AF639" s="1"/>
      <c r="AG639" s="1"/>
      <c r="AH639" s="1"/>
      <c r="AI639" s="1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</row>
    <row r="640" spans="31:59" x14ac:dyDescent="0.25">
      <c r="AE640"/>
      <c r="AF640" s="1"/>
      <c r="AG640" s="1"/>
      <c r="AH640" s="1"/>
      <c r="AI640" s="1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</row>
    <row r="641" spans="31:59" x14ac:dyDescent="0.25">
      <c r="AE641"/>
      <c r="AF641" s="1"/>
      <c r="AG641" s="1"/>
      <c r="AH641" s="1"/>
      <c r="AI641" s="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</row>
    <row r="642" spans="31:59" x14ac:dyDescent="0.25">
      <c r="AE642"/>
      <c r="AF642" s="1"/>
      <c r="AG642" s="1"/>
      <c r="AH642" s="1"/>
      <c r="AI642" s="1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</row>
    <row r="643" spans="31:59" x14ac:dyDescent="0.25">
      <c r="AE643"/>
      <c r="AF643" s="1"/>
      <c r="AG643" s="1"/>
      <c r="AH643" s="1"/>
      <c r="AI643" s="1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</row>
    <row r="644" spans="31:59" x14ac:dyDescent="0.25">
      <c r="AE644"/>
      <c r="AF644" s="1"/>
      <c r="AG644" s="1"/>
      <c r="AH644" s="1"/>
      <c r="AI644" s="1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</row>
    <row r="645" spans="31:59" x14ac:dyDescent="0.25">
      <c r="AE645"/>
      <c r="AF645" s="1"/>
      <c r="AG645" s="1"/>
      <c r="AH645" s="1"/>
      <c r="AI645" s="1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</row>
    <row r="646" spans="31:59" x14ac:dyDescent="0.25">
      <c r="AE646"/>
      <c r="AF646" s="1"/>
      <c r="AG646" s="1"/>
      <c r="AH646" s="1"/>
      <c r="AI646" s="1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</row>
    <row r="647" spans="31:59" x14ac:dyDescent="0.25">
      <c r="AE647"/>
      <c r="AF647" s="1"/>
      <c r="AG647" s="1"/>
      <c r="AH647" s="1"/>
      <c r="AI647" s="1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</row>
    <row r="648" spans="31:59" x14ac:dyDescent="0.25">
      <c r="AE648"/>
      <c r="AF648" s="1"/>
      <c r="AG648" s="1"/>
      <c r="AH648" s="1"/>
      <c r="AI648" s="1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</row>
    <row r="649" spans="31:59" x14ac:dyDescent="0.25">
      <c r="AE649"/>
      <c r="AF649" s="1"/>
      <c r="AG649" s="1"/>
      <c r="AH649" s="1"/>
      <c r="AI649" s="1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</row>
    <row r="650" spans="31:59" x14ac:dyDescent="0.25">
      <c r="AE650"/>
      <c r="AF650" s="1"/>
      <c r="AG650" s="1"/>
      <c r="AH650" s="1"/>
      <c r="AI650" s="1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</row>
    <row r="651" spans="31:59" x14ac:dyDescent="0.25">
      <c r="AE651"/>
      <c r="AF651" s="1"/>
      <c r="AG651" s="1"/>
      <c r="AH651" s="1"/>
      <c r="AI651" s="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</row>
    <row r="652" spans="31:59" x14ac:dyDescent="0.25">
      <c r="AE652"/>
      <c r="AF652" s="1"/>
      <c r="AG652" s="1"/>
      <c r="AH652" s="1"/>
      <c r="AI652" s="1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</row>
    <row r="653" spans="31:59" x14ac:dyDescent="0.25">
      <c r="AE653"/>
      <c r="AF653" s="1"/>
      <c r="AG653" s="1"/>
      <c r="AH653" s="1"/>
      <c r="AI653" s="1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</row>
    <row r="654" spans="31:59" x14ac:dyDescent="0.25">
      <c r="AE654"/>
      <c r="AF654" s="1"/>
      <c r="AG654" s="1"/>
      <c r="AH654" s="1"/>
      <c r="AI654" s="1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</row>
    <row r="655" spans="31:59" x14ac:dyDescent="0.25">
      <c r="AE655"/>
      <c r="AF655" s="1"/>
      <c r="AG655" s="1"/>
      <c r="AH655" s="1"/>
      <c r="AI655" s="1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</row>
    <row r="656" spans="31:59" x14ac:dyDescent="0.25">
      <c r="AE656"/>
      <c r="AF656" s="1"/>
      <c r="AG656" s="1"/>
      <c r="AH656" s="1"/>
      <c r="AI656" s="1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</row>
    <row r="657" spans="31:59" x14ac:dyDescent="0.25">
      <c r="AE657"/>
      <c r="AF657" s="1"/>
      <c r="AG657" s="1"/>
      <c r="AH657" s="1"/>
      <c r="AI657" s="1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</row>
    <row r="658" spans="31:59" x14ac:dyDescent="0.25">
      <c r="AE658"/>
      <c r="AF658" s="1"/>
      <c r="AG658" s="1"/>
      <c r="AH658" s="1"/>
      <c r="AI658" s="1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</row>
    <row r="659" spans="31:59" x14ac:dyDescent="0.25">
      <c r="AE659"/>
      <c r="AF659" s="1"/>
      <c r="AG659" s="1"/>
      <c r="AH659" s="1"/>
      <c r="AI659" s="1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</row>
    <row r="660" spans="31:59" x14ac:dyDescent="0.25">
      <c r="AE660"/>
      <c r="AF660" s="1"/>
      <c r="AG660" s="1"/>
      <c r="AH660" s="1"/>
      <c r="AI660" s="1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</row>
    <row r="661" spans="31:59" x14ac:dyDescent="0.25">
      <c r="AE661"/>
      <c r="AF661" s="1"/>
      <c r="AG661" s="1"/>
      <c r="AH661" s="1"/>
      <c r="AI661" s="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</row>
    <row r="662" spans="31:59" x14ac:dyDescent="0.25">
      <c r="AE662"/>
      <c r="AF662" s="1"/>
      <c r="AG662" s="1"/>
      <c r="AH662" s="1"/>
      <c r="AI662" s="1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</row>
    <row r="663" spans="31:59" x14ac:dyDescent="0.25">
      <c r="AE663"/>
      <c r="AF663" s="1"/>
      <c r="AG663" s="1"/>
      <c r="AH663" s="1"/>
      <c r="AI663" s="1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</row>
    <row r="664" spans="31:59" x14ac:dyDescent="0.25">
      <c r="AE664"/>
      <c r="AF664" s="1"/>
      <c r="AG664" s="1"/>
      <c r="AH664" s="1"/>
      <c r="AI664" s="1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</row>
    <row r="665" spans="31:59" x14ac:dyDescent="0.25">
      <c r="AE665"/>
      <c r="AF665" s="1"/>
      <c r="AG665" s="1"/>
      <c r="AH665" s="1"/>
      <c r="AI665" s="1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</row>
    <row r="666" spans="31:59" x14ac:dyDescent="0.25">
      <c r="AE666"/>
      <c r="AF666" s="1"/>
      <c r="AG666" s="1"/>
      <c r="AH666" s="1"/>
      <c r="AI666" s="1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</row>
    <row r="667" spans="31:59" x14ac:dyDescent="0.25">
      <c r="AE667"/>
      <c r="AF667" s="1"/>
      <c r="AG667" s="1"/>
      <c r="AH667" s="1"/>
      <c r="AI667" s="1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</row>
    <row r="668" spans="31:59" x14ac:dyDescent="0.25">
      <c r="AE668"/>
      <c r="AF668" s="1"/>
      <c r="AG668" s="1"/>
      <c r="AH668" s="1"/>
      <c r="AI668" s="1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</row>
    <row r="669" spans="31:59" x14ac:dyDescent="0.25">
      <c r="AE669"/>
      <c r="AF669" s="1"/>
      <c r="AG669" s="1"/>
      <c r="AH669" s="1"/>
      <c r="AI669" s="1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</row>
    <row r="670" spans="31:59" x14ac:dyDescent="0.25">
      <c r="AE670"/>
      <c r="AF670" s="1"/>
      <c r="AG670" s="1"/>
      <c r="AH670" s="1"/>
      <c r="AI670" s="1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</row>
    <row r="671" spans="31:59" x14ac:dyDescent="0.25">
      <c r="AE671"/>
      <c r="AF671" s="1"/>
      <c r="AG671" s="1"/>
      <c r="AH671" s="1"/>
      <c r="AI671" s="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</row>
    <row r="672" spans="31:59" x14ac:dyDescent="0.25">
      <c r="AE672"/>
      <c r="AF672" s="1"/>
      <c r="AG672" s="1"/>
      <c r="AH672" s="1"/>
      <c r="AI672" s="1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</row>
    <row r="673" spans="31:59" x14ac:dyDescent="0.25">
      <c r="AE673"/>
      <c r="AF673" s="1"/>
      <c r="AG673" s="1"/>
      <c r="AH673" s="1"/>
      <c r="AI673" s="1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</row>
    <row r="674" spans="31:59" x14ac:dyDescent="0.25">
      <c r="AE674"/>
      <c r="AF674" s="1"/>
      <c r="AG674" s="1"/>
      <c r="AH674" s="1"/>
      <c r="AI674" s="1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</row>
    <row r="675" spans="31:59" x14ac:dyDescent="0.25">
      <c r="AE675"/>
      <c r="AF675" s="1"/>
      <c r="AG675" s="1"/>
      <c r="AH675" s="1"/>
      <c r="AI675" s="1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</row>
    <row r="676" spans="31:59" x14ac:dyDescent="0.25">
      <c r="AE676"/>
      <c r="AF676" s="1"/>
      <c r="AG676" s="1"/>
      <c r="AH676" s="1"/>
      <c r="AI676" s="1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</row>
    <row r="677" spans="31:59" x14ac:dyDescent="0.25">
      <c r="AE677"/>
      <c r="AF677" s="1"/>
      <c r="AG677" s="1"/>
      <c r="AH677" s="1"/>
      <c r="AI677" s="1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</row>
    <row r="678" spans="31:59" x14ac:dyDescent="0.25">
      <c r="AE678"/>
      <c r="AF678" s="1"/>
      <c r="AG678" s="1"/>
      <c r="AH678" s="1"/>
      <c r="AI678" s="1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</row>
    <row r="679" spans="31:59" x14ac:dyDescent="0.25">
      <c r="AE679"/>
      <c r="AF679" s="1"/>
      <c r="AG679" s="1"/>
      <c r="AH679" s="1"/>
      <c r="AI679" s="1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</row>
    <row r="680" spans="31:59" x14ac:dyDescent="0.25">
      <c r="AE680"/>
      <c r="AF680" s="1"/>
      <c r="AG680" s="1"/>
      <c r="AH680" s="1"/>
      <c r="AI680" s="1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</row>
    <row r="681" spans="31:59" x14ac:dyDescent="0.25">
      <c r="AE681"/>
      <c r="AF681" s="1"/>
      <c r="AG681" s="1"/>
      <c r="AH681" s="1"/>
      <c r="AI681" s="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</row>
    <row r="682" spans="31:59" x14ac:dyDescent="0.25">
      <c r="AE682"/>
      <c r="AF682" s="1"/>
      <c r="AG682" s="1"/>
      <c r="AH682" s="1"/>
      <c r="AI682" s="1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</row>
    <row r="683" spans="31:59" x14ac:dyDescent="0.25">
      <c r="AE683"/>
      <c r="AF683" s="1"/>
      <c r="AG683" s="1"/>
      <c r="AH683" s="1"/>
      <c r="AI683" s="1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</row>
    <row r="684" spans="31:59" x14ac:dyDescent="0.25">
      <c r="AE684"/>
      <c r="AF684" s="1"/>
      <c r="AG684" s="1"/>
      <c r="AH684" s="1"/>
      <c r="AI684" s="1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</row>
    <row r="685" spans="31:59" x14ac:dyDescent="0.25">
      <c r="AE685"/>
      <c r="AF685" s="1"/>
      <c r="AG685" s="1"/>
      <c r="AH685" s="1"/>
      <c r="AI685" s="1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</row>
    <row r="686" spans="31:59" x14ac:dyDescent="0.25">
      <c r="AE686"/>
      <c r="AF686" s="1"/>
      <c r="AG686" s="1"/>
      <c r="AH686" s="1"/>
      <c r="AI686" s="1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</row>
    <row r="687" spans="31:59" x14ac:dyDescent="0.25">
      <c r="AE687"/>
      <c r="AF687" s="1"/>
      <c r="AG687" s="1"/>
      <c r="AH687" s="1"/>
      <c r="AI687" s="1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</row>
    <row r="688" spans="31:59" x14ac:dyDescent="0.25">
      <c r="AE688"/>
      <c r="AF688" s="1"/>
      <c r="AG688" s="1"/>
      <c r="AH688" s="1"/>
      <c r="AI688" s="1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</row>
    <row r="689" spans="31:59" x14ac:dyDescent="0.25">
      <c r="AE689"/>
      <c r="AF689" s="1"/>
      <c r="AG689" s="1"/>
      <c r="AH689" s="1"/>
      <c r="AI689" s="1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</row>
    <row r="690" spans="31:59" x14ac:dyDescent="0.25">
      <c r="AE690"/>
      <c r="AF690" s="1"/>
      <c r="AG690" s="1"/>
      <c r="AH690" s="1"/>
      <c r="AI690" s="1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</row>
    <row r="691" spans="31:59" x14ac:dyDescent="0.25">
      <c r="AE691"/>
      <c r="AF691" s="1"/>
      <c r="AG691" s="1"/>
      <c r="AH691" s="1"/>
      <c r="AI691" s="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</row>
    <row r="692" spans="31:59" x14ac:dyDescent="0.25">
      <c r="AE692"/>
      <c r="AF692" s="1"/>
      <c r="AG692" s="1"/>
      <c r="AH692" s="1"/>
      <c r="AI692" s="1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</row>
    <row r="693" spans="31:59" x14ac:dyDescent="0.25">
      <c r="AE693"/>
      <c r="AF693" s="1"/>
      <c r="AG693" s="1"/>
      <c r="AH693" s="1"/>
      <c r="AI693" s="1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</row>
    <row r="694" spans="31:59" x14ac:dyDescent="0.25">
      <c r="AE694"/>
      <c r="AF694" s="1"/>
      <c r="AG694" s="1"/>
      <c r="AH694" s="1"/>
      <c r="AI694" s="1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</row>
    <row r="695" spans="31:59" x14ac:dyDescent="0.25">
      <c r="AE695"/>
      <c r="AF695" s="1"/>
      <c r="AG695" s="1"/>
      <c r="AH695" s="1"/>
      <c r="AI695" s="1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</row>
    <row r="696" spans="31:59" x14ac:dyDescent="0.25">
      <c r="AE696"/>
      <c r="AF696" s="1"/>
      <c r="AG696" s="1"/>
      <c r="AH696" s="1"/>
      <c r="AI696" s="1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</row>
    <row r="697" spans="31:59" x14ac:dyDescent="0.25">
      <c r="AE697"/>
      <c r="AF697" s="1"/>
      <c r="AG697" s="1"/>
      <c r="AH697" s="1"/>
      <c r="AI697" s="1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</row>
    <row r="698" spans="31:59" x14ac:dyDescent="0.25">
      <c r="AE698"/>
      <c r="AF698" s="1"/>
      <c r="AG698" s="1"/>
      <c r="AH698" s="1"/>
      <c r="AI698" s="1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</row>
    <row r="699" spans="31:59" x14ac:dyDescent="0.25">
      <c r="AE699"/>
      <c r="AF699" s="1"/>
      <c r="AG699" s="1"/>
      <c r="AH699" s="1"/>
      <c r="AI699" s="1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</row>
    <row r="700" spans="31:59" x14ac:dyDescent="0.25">
      <c r="AE700"/>
      <c r="AF700" s="1"/>
      <c r="AG700" s="1"/>
      <c r="AH700" s="1"/>
      <c r="AI700" s="1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</row>
    <row r="701" spans="31:59" x14ac:dyDescent="0.25">
      <c r="AE701"/>
      <c r="AF701" s="1"/>
      <c r="AG701" s="1"/>
      <c r="AH701" s="1"/>
      <c r="AI701" s="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</row>
    <row r="702" spans="31:59" x14ac:dyDescent="0.25">
      <c r="AE702"/>
      <c r="AF702" s="1"/>
      <c r="AG702" s="1"/>
      <c r="AH702" s="1"/>
      <c r="AI702" s="1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</row>
    <row r="703" spans="31:59" x14ac:dyDescent="0.25">
      <c r="AE703"/>
      <c r="AF703" s="1"/>
      <c r="AG703" s="1"/>
      <c r="AH703" s="1"/>
      <c r="AI703" s="1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</row>
    <row r="704" spans="31:59" x14ac:dyDescent="0.25">
      <c r="AE704"/>
      <c r="AF704" s="1"/>
      <c r="AG704" s="1"/>
      <c r="AH704" s="1"/>
      <c r="AI704" s="1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</row>
    <row r="705" spans="31:59" x14ac:dyDescent="0.25">
      <c r="AE705"/>
      <c r="AF705" s="1"/>
      <c r="AG705" s="1"/>
      <c r="AH705" s="1"/>
      <c r="AI705" s="1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</row>
    <row r="706" spans="31:59" x14ac:dyDescent="0.25">
      <c r="AE706"/>
      <c r="AF706" s="1"/>
      <c r="AG706" s="1"/>
      <c r="AH706" s="1"/>
      <c r="AI706" s="1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</row>
    <row r="707" spans="31:59" x14ac:dyDescent="0.25">
      <c r="AE707"/>
      <c r="AF707" s="1"/>
      <c r="AG707" s="1"/>
      <c r="AH707" s="1"/>
      <c r="AI707" s="1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</row>
    <row r="708" spans="31:59" x14ac:dyDescent="0.25">
      <c r="AE708"/>
      <c r="AF708" s="1"/>
      <c r="AG708" s="1"/>
      <c r="AH708" s="1"/>
      <c r="AI708" s="1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</row>
    <row r="709" spans="31:59" x14ac:dyDescent="0.25">
      <c r="AE709"/>
      <c r="AF709" s="1"/>
      <c r="AG709" s="1"/>
      <c r="AH709" s="1"/>
      <c r="AI709" s="1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</row>
    <row r="710" spans="31:59" x14ac:dyDescent="0.25">
      <c r="AE710"/>
      <c r="AF710" s="1"/>
      <c r="AG710" s="1"/>
      <c r="AH710" s="1"/>
      <c r="AI710" s="1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</row>
    <row r="711" spans="31:59" x14ac:dyDescent="0.25">
      <c r="AE711"/>
      <c r="AF711" s="1"/>
      <c r="AG711" s="1"/>
      <c r="AH711" s="1"/>
      <c r="AI711" s="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</row>
    <row r="712" spans="31:59" x14ac:dyDescent="0.25">
      <c r="AE712"/>
      <c r="AF712" s="1"/>
      <c r="AG712" s="1"/>
      <c r="AH712" s="1"/>
      <c r="AI712" s="1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</row>
    <row r="713" spans="31:59" x14ac:dyDescent="0.25">
      <c r="AE713"/>
      <c r="AF713" s="1"/>
      <c r="AG713" s="1"/>
      <c r="AH713" s="1"/>
      <c r="AI713" s="1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</row>
    <row r="714" spans="31:59" x14ac:dyDescent="0.25">
      <c r="AE714"/>
      <c r="AF714" s="1"/>
      <c r="AG714" s="1"/>
      <c r="AH714" s="1"/>
      <c r="AI714" s="1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</row>
    <row r="715" spans="31:59" x14ac:dyDescent="0.25">
      <c r="AE715"/>
      <c r="AF715" s="1"/>
      <c r="AG715" s="1"/>
      <c r="AH715" s="1"/>
      <c r="AI715" s="1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</row>
    <row r="716" spans="31:59" x14ac:dyDescent="0.25">
      <c r="AE716"/>
      <c r="AF716" s="1"/>
      <c r="AG716" s="1"/>
      <c r="AH716" s="1"/>
      <c r="AI716" s="1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</row>
    <row r="717" spans="31:59" x14ac:dyDescent="0.25">
      <c r="AE717"/>
      <c r="AF717" s="1"/>
      <c r="AG717" s="1"/>
      <c r="AH717" s="1"/>
      <c r="AI717" s="1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</row>
    <row r="718" spans="31:59" x14ac:dyDescent="0.25">
      <c r="AE718"/>
      <c r="AF718" s="1"/>
      <c r="AG718" s="1"/>
      <c r="AH718" s="1"/>
      <c r="AI718" s="1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</row>
    <row r="719" spans="31:59" x14ac:dyDescent="0.25">
      <c r="AE719"/>
      <c r="AF719" s="1"/>
      <c r="AG719" s="1"/>
      <c r="AH719" s="1"/>
      <c r="AI719" s="1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</row>
    <row r="720" spans="31:59" x14ac:dyDescent="0.25">
      <c r="AE720"/>
      <c r="AF720" s="1"/>
      <c r="AG720" s="1"/>
      <c r="AH720" s="1"/>
      <c r="AI720" s="1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</row>
    <row r="721" spans="31:59" x14ac:dyDescent="0.25">
      <c r="AE721"/>
      <c r="AF721" s="1"/>
      <c r="AG721" s="1"/>
      <c r="AH721" s="1"/>
      <c r="AI721" s="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</row>
    <row r="722" spans="31:59" x14ac:dyDescent="0.25">
      <c r="AE722"/>
      <c r="AF722" s="1"/>
      <c r="AG722" s="1"/>
      <c r="AH722" s="1"/>
      <c r="AI722" s="1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</row>
    <row r="723" spans="31:59" x14ac:dyDescent="0.25">
      <c r="AE723"/>
      <c r="AF723" s="1"/>
      <c r="AG723" s="1"/>
      <c r="AH723" s="1"/>
      <c r="AI723" s="1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</row>
    <row r="724" spans="31:59" x14ac:dyDescent="0.25">
      <c r="AE724"/>
      <c r="AF724" s="1"/>
      <c r="AG724" s="1"/>
      <c r="AH724" s="1"/>
      <c r="AI724" s="1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</row>
    <row r="725" spans="31:59" x14ac:dyDescent="0.25">
      <c r="AE725"/>
      <c r="AF725" s="1"/>
      <c r="AG725" s="1"/>
      <c r="AH725" s="1"/>
      <c r="AI725" s="1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</row>
    <row r="726" spans="31:59" x14ac:dyDescent="0.25">
      <c r="AE726"/>
      <c r="AF726" s="1"/>
      <c r="AG726" s="1"/>
      <c r="AH726" s="1"/>
      <c r="AI726" s="1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</row>
    <row r="727" spans="31:59" x14ac:dyDescent="0.25">
      <c r="AE727"/>
      <c r="AF727" s="1"/>
      <c r="AG727" s="1"/>
      <c r="AH727" s="1"/>
      <c r="AI727" s="1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</row>
    <row r="728" spans="31:59" x14ac:dyDescent="0.25">
      <c r="AE728"/>
      <c r="AF728" s="1"/>
      <c r="AG728" s="1"/>
      <c r="AH728" s="1"/>
      <c r="AI728" s="1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</row>
    <row r="729" spans="31:59" x14ac:dyDescent="0.25">
      <c r="AE729"/>
      <c r="AF729" s="1"/>
      <c r="AG729" s="1"/>
      <c r="AH729" s="1"/>
      <c r="AI729" s="1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</row>
    <row r="730" spans="31:59" x14ac:dyDescent="0.25">
      <c r="AE730"/>
      <c r="AF730" s="1"/>
      <c r="AG730" s="1"/>
      <c r="AH730" s="1"/>
      <c r="AI730" s="1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</row>
    <row r="731" spans="31:59" x14ac:dyDescent="0.25">
      <c r="AE731"/>
      <c r="AF731" s="1"/>
      <c r="AG731" s="1"/>
      <c r="AH731" s="1"/>
      <c r="AI731" s="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</row>
    <row r="732" spans="31:59" x14ac:dyDescent="0.25">
      <c r="AE732"/>
      <c r="AF732" s="1"/>
      <c r="AG732" s="1"/>
      <c r="AH732" s="1"/>
      <c r="AI732" s="1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</row>
    <row r="733" spans="31:59" x14ac:dyDescent="0.25">
      <c r="AE733"/>
      <c r="AF733" s="1"/>
      <c r="AG733" s="1"/>
      <c r="AH733" s="1"/>
      <c r="AI733" s="1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</row>
    <row r="734" spans="31:59" x14ac:dyDescent="0.25">
      <c r="AE734"/>
      <c r="AF734" s="1"/>
      <c r="AG734" s="1"/>
      <c r="AH734" s="1"/>
      <c r="AI734" s="1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</row>
    <row r="735" spans="31:59" x14ac:dyDescent="0.25">
      <c r="AE735"/>
      <c r="AF735" s="1"/>
      <c r="AG735" s="1"/>
      <c r="AH735" s="1"/>
      <c r="AI735" s="1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</row>
    <row r="736" spans="31:59" x14ac:dyDescent="0.25">
      <c r="AE736"/>
      <c r="AF736" s="1"/>
      <c r="AG736" s="1"/>
      <c r="AH736" s="1"/>
      <c r="AI736" s="1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</row>
    <row r="737" spans="31:59" x14ac:dyDescent="0.25">
      <c r="AE737"/>
      <c r="AF737" s="1"/>
      <c r="AG737" s="1"/>
      <c r="AH737" s="1"/>
      <c r="AI737" s="1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</row>
    <row r="738" spans="31:59" x14ac:dyDescent="0.25">
      <c r="AE738"/>
      <c r="AF738" s="1"/>
      <c r="AG738" s="1"/>
      <c r="AH738" s="1"/>
      <c r="AI738" s="1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</row>
    <row r="739" spans="31:59" x14ac:dyDescent="0.25">
      <c r="AE739"/>
      <c r="AF739" s="1"/>
      <c r="AG739" s="1"/>
      <c r="AH739" s="1"/>
      <c r="AI739" s="1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</row>
    <row r="740" spans="31:59" x14ac:dyDescent="0.25">
      <c r="AE740"/>
      <c r="AF740" s="1"/>
      <c r="AG740" s="1"/>
      <c r="AH740" s="1"/>
      <c r="AI740" s="1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</row>
    <row r="741" spans="31:59" x14ac:dyDescent="0.25">
      <c r="AE741"/>
      <c r="AF741" s="1"/>
      <c r="AG741" s="1"/>
      <c r="AH741" s="1"/>
      <c r="AI741" s="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</row>
    <row r="742" spans="31:59" x14ac:dyDescent="0.25">
      <c r="AE742"/>
      <c r="AF742" s="1"/>
      <c r="AG742" s="1"/>
      <c r="AH742" s="1"/>
      <c r="AI742" s="1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</row>
    <row r="743" spans="31:59" x14ac:dyDescent="0.25">
      <c r="AE743"/>
      <c r="AF743" s="1"/>
      <c r="AG743" s="1"/>
      <c r="AH743" s="1"/>
      <c r="AI743" s="1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</row>
    <row r="744" spans="31:59" x14ac:dyDescent="0.25">
      <c r="AE744"/>
      <c r="AF744" s="1"/>
      <c r="AG744" s="1"/>
      <c r="AH744" s="1"/>
      <c r="AI744" s="1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</row>
    <row r="745" spans="31:59" x14ac:dyDescent="0.25">
      <c r="AE745"/>
      <c r="AF745" s="1"/>
      <c r="AG745" s="1"/>
      <c r="AH745" s="1"/>
      <c r="AI745" s="1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</row>
    <row r="746" spans="31:59" x14ac:dyDescent="0.25">
      <c r="AE746"/>
      <c r="AF746" s="1"/>
      <c r="AG746" s="1"/>
      <c r="AH746" s="1"/>
      <c r="AI746" s="1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</row>
    <row r="747" spans="31:59" x14ac:dyDescent="0.25">
      <c r="AE747"/>
      <c r="AF747" s="1"/>
      <c r="AG747" s="1"/>
      <c r="AH747" s="1"/>
      <c r="AI747" s="1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</row>
    <row r="748" spans="31:59" x14ac:dyDescent="0.25">
      <c r="AE748"/>
      <c r="AF748" s="1"/>
      <c r="AG748" s="1"/>
      <c r="AH748" s="1"/>
      <c r="AI748" s="1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</row>
    <row r="749" spans="31:59" x14ac:dyDescent="0.25">
      <c r="AE749"/>
      <c r="AF749" s="1"/>
      <c r="AG749" s="1"/>
      <c r="AH749" s="1"/>
      <c r="AI749" s="1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</row>
    <row r="750" spans="31:59" x14ac:dyDescent="0.25">
      <c r="AE750"/>
      <c r="AF750" s="1"/>
      <c r="AG750" s="1"/>
      <c r="AH750" s="1"/>
      <c r="AI750" s="1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</row>
    <row r="751" spans="31:59" x14ac:dyDescent="0.25">
      <c r="AE751"/>
      <c r="AF751" s="1"/>
      <c r="AG751" s="1"/>
      <c r="AH751" s="1"/>
      <c r="AI751" s="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</row>
    <row r="752" spans="31:59" x14ac:dyDescent="0.25">
      <c r="AE752"/>
      <c r="AF752" s="1"/>
      <c r="AG752" s="1"/>
      <c r="AH752" s="1"/>
      <c r="AI752" s="1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</row>
    <row r="753" spans="31:59" x14ac:dyDescent="0.25">
      <c r="AE753"/>
      <c r="AF753" s="1"/>
      <c r="AG753" s="1"/>
      <c r="AH753" s="1"/>
      <c r="AI753" s="1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</row>
    <row r="754" spans="31:59" x14ac:dyDescent="0.25">
      <c r="AE754"/>
      <c r="AF754" s="1"/>
      <c r="AG754" s="1"/>
      <c r="AH754" s="1"/>
      <c r="AI754" s="1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</row>
    <row r="755" spans="31:59" x14ac:dyDescent="0.25">
      <c r="AE755"/>
      <c r="AF755" s="1"/>
      <c r="AG755" s="1"/>
      <c r="AH755" s="1"/>
      <c r="AI755" s="1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</row>
    <row r="756" spans="31:59" x14ac:dyDescent="0.25">
      <c r="AE756"/>
      <c r="AF756" s="1"/>
      <c r="AG756" s="1"/>
      <c r="AH756" s="1"/>
      <c r="AI756" s="1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</row>
    <row r="757" spans="31:59" x14ac:dyDescent="0.25">
      <c r="AE757"/>
      <c r="AF757" s="1"/>
      <c r="AG757" s="1"/>
      <c r="AH757" s="1"/>
      <c r="AI757" s="1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</row>
    <row r="758" spans="31:59" x14ac:dyDescent="0.25">
      <c r="AE758"/>
      <c r="AF758" s="1"/>
      <c r="AG758" s="1"/>
      <c r="AH758" s="1"/>
      <c r="AI758" s="1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</row>
    <row r="759" spans="31:59" x14ac:dyDescent="0.25">
      <c r="AE759"/>
      <c r="AF759" s="1"/>
      <c r="AG759" s="1"/>
      <c r="AH759" s="1"/>
      <c r="AI759" s="1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</row>
    <row r="760" spans="31:59" x14ac:dyDescent="0.25">
      <c r="AE760"/>
      <c r="AF760" s="1"/>
      <c r="AG760" s="1"/>
      <c r="AH760" s="1"/>
      <c r="AI760" s="1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</row>
    <row r="761" spans="31:59" x14ac:dyDescent="0.25">
      <c r="AE761"/>
      <c r="AF761" s="1"/>
      <c r="AG761" s="1"/>
      <c r="AH761" s="1"/>
      <c r="AI761" s="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</row>
    <row r="762" spans="31:59" x14ac:dyDescent="0.25">
      <c r="AE762"/>
      <c r="AF762" s="1"/>
      <c r="AG762" s="1"/>
      <c r="AH762" s="1"/>
      <c r="AI762" s="1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</row>
    <row r="763" spans="31:59" x14ac:dyDescent="0.25">
      <c r="AE763"/>
      <c r="AF763" s="1"/>
      <c r="AG763" s="1"/>
      <c r="AH763" s="1"/>
      <c r="AI763" s="1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</row>
    <row r="764" spans="31:59" x14ac:dyDescent="0.25">
      <c r="AE764"/>
      <c r="AF764" s="1"/>
      <c r="AG764" s="1"/>
      <c r="AH764" s="1"/>
      <c r="AI764" s="1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</row>
    <row r="765" spans="31:59" x14ac:dyDescent="0.25">
      <c r="AE765"/>
      <c r="AF765" s="1"/>
      <c r="AG765" s="1"/>
      <c r="AH765" s="1"/>
      <c r="AI765" s="1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</row>
    <row r="766" spans="31:59" x14ac:dyDescent="0.25">
      <c r="AE766"/>
      <c r="AF766" s="1"/>
      <c r="AG766" s="1"/>
      <c r="AH766" s="1"/>
      <c r="AI766" s="1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</row>
    <row r="767" spans="31:59" x14ac:dyDescent="0.25">
      <c r="AE767"/>
      <c r="AF767" s="1"/>
      <c r="AG767" s="1"/>
      <c r="AH767" s="1"/>
      <c r="AI767" s="1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</row>
    <row r="768" spans="31:59" x14ac:dyDescent="0.25">
      <c r="AE768"/>
      <c r="AF768" s="1"/>
      <c r="AG768" s="1"/>
      <c r="AH768" s="1"/>
      <c r="AI768" s="1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</row>
    <row r="769" spans="31:59" x14ac:dyDescent="0.25">
      <c r="AE769"/>
      <c r="AF769" s="1"/>
      <c r="AG769" s="1"/>
      <c r="AH769" s="1"/>
      <c r="AI769" s="1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</row>
    <row r="770" spans="31:59" x14ac:dyDescent="0.25">
      <c r="AE770"/>
      <c r="AF770" s="1"/>
      <c r="AG770" s="1"/>
      <c r="AH770" s="1"/>
      <c r="AI770" s="1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</row>
    <row r="771" spans="31:59" x14ac:dyDescent="0.25">
      <c r="AE771"/>
      <c r="AF771" s="1"/>
      <c r="AG771" s="1"/>
      <c r="AH771" s="1"/>
      <c r="AI771" s="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</row>
    <row r="772" spans="31:59" x14ac:dyDescent="0.25">
      <c r="AE772"/>
      <c r="AF772" s="1"/>
      <c r="AG772" s="1"/>
      <c r="AH772" s="1"/>
      <c r="AI772" s="1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</row>
    <row r="773" spans="31:59" x14ac:dyDescent="0.25">
      <c r="AE773"/>
      <c r="AF773" s="1"/>
      <c r="AG773" s="1"/>
      <c r="AH773" s="1"/>
      <c r="AI773" s="1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</row>
    <row r="774" spans="31:59" x14ac:dyDescent="0.25">
      <c r="AE774"/>
      <c r="AF774" s="1"/>
      <c r="AG774" s="1"/>
      <c r="AH774" s="1"/>
      <c r="AI774" s="1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</row>
    <row r="775" spans="31:59" x14ac:dyDescent="0.25">
      <c r="AE775"/>
      <c r="AF775" s="1"/>
      <c r="AG775" s="1"/>
      <c r="AH775" s="1"/>
      <c r="AI775" s="1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</row>
    <row r="776" spans="31:59" x14ac:dyDescent="0.25">
      <c r="AE776"/>
      <c r="AF776" s="1"/>
      <c r="AG776" s="1"/>
      <c r="AH776" s="1"/>
      <c r="AI776" s="1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</row>
    <row r="777" spans="31:59" x14ac:dyDescent="0.25">
      <c r="AE777"/>
      <c r="AF777" s="1"/>
      <c r="AG777" s="1"/>
      <c r="AH777" s="1"/>
      <c r="AI777" s="1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</row>
    <row r="778" spans="31:59" x14ac:dyDescent="0.25">
      <c r="AE778"/>
      <c r="AF778" s="1"/>
      <c r="AG778" s="1"/>
      <c r="AH778" s="1"/>
      <c r="AI778" s="1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</row>
    <row r="779" spans="31:59" x14ac:dyDescent="0.25">
      <c r="AE779"/>
      <c r="AF779" s="1"/>
      <c r="AG779" s="1"/>
      <c r="AH779" s="1"/>
      <c r="AI779" s="1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</row>
    <row r="780" spans="31:59" x14ac:dyDescent="0.25">
      <c r="AE780"/>
      <c r="AF780" s="1"/>
      <c r="AG780" s="1"/>
      <c r="AH780" s="1"/>
      <c r="AI780" s="1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</row>
    <row r="781" spans="31:59" x14ac:dyDescent="0.25">
      <c r="AE781"/>
      <c r="AF781" s="1"/>
      <c r="AG781" s="1"/>
      <c r="AH781" s="1"/>
      <c r="AI781" s="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</row>
    <row r="782" spans="31:59" x14ac:dyDescent="0.25">
      <c r="AE782"/>
      <c r="AF782" s="1"/>
      <c r="AG782" s="1"/>
      <c r="AH782" s="1"/>
      <c r="AI782" s="1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</row>
    <row r="783" spans="31:59" x14ac:dyDescent="0.25">
      <c r="AE783"/>
      <c r="AF783" s="1"/>
      <c r="AG783" s="1"/>
      <c r="AH783" s="1"/>
      <c r="AI783" s="1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</row>
    <row r="784" spans="31:59" x14ac:dyDescent="0.25">
      <c r="AE784"/>
      <c r="AF784" s="1"/>
      <c r="AG784" s="1"/>
      <c r="AH784" s="1"/>
      <c r="AI784" s="1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</row>
    <row r="785" spans="31:59" x14ac:dyDescent="0.25">
      <c r="AE785"/>
      <c r="AF785" s="1"/>
      <c r="AG785" s="1"/>
      <c r="AH785" s="1"/>
      <c r="AI785" s="1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</row>
    <row r="786" spans="31:59" x14ac:dyDescent="0.25">
      <c r="AE786"/>
      <c r="AF786" s="1"/>
      <c r="AG786" s="1"/>
      <c r="AH786" s="1"/>
      <c r="AI786" s="1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</row>
    <row r="787" spans="31:59" x14ac:dyDescent="0.25">
      <c r="AE787"/>
      <c r="AF787" s="1"/>
      <c r="AG787" s="1"/>
      <c r="AH787" s="1"/>
      <c r="AI787" s="1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</row>
    <row r="788" spans="31:59" x14ac:dyDescent="0.25">
      <c r="AE788"/>
      <c r="AF788" s="1"/>
      <c r="AG788" s="1"/>
      <c r="AH788" s="1"/>
      <c r="AI788" s="1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</row>
    <row r="789" spans="31:59" x14ac:dyDescent="0.25">
      <c r="AE789"/>
      <c r="AF789" s="1"/>
      <c r="AG789" s="1"/>
      <c r="AH789" s="1"/>
      <c r="AI789" s="1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</row>
    <row r="790" spans="31:59" x14ac:dyDescent="0.25">
      <c r="AE790"/>
      <c r="AF790" s="1"/>
      <c r="AG790" s="1"/>
      <c r="AH790" s="1"/>
      <c r="AI790" s="1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</row>
    <row r="791" spans="31:59" x14ac:dyDescent="0.25">
      <c r="AE791"/>
      <c r="AF791" s="1"/>
      <c r="AG791" s="1"/>
      <c r="AH791" s="1"/>
      <c r="AI791" s="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</row>
    <row r="792" spans="31:59" x14ac:dyDescent="0.25">
      <c r="AE792"/>
      <c r="AF792" s="1"/>
      <c r="AG792" s="1"/>
      <c r="AH792" s="1"/>
      <c r="AI792" s="1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</row>
    <row r="793" spans="31:59" x14ac:dyDescent="0.25">
      <c r="AE793"/>
      <c r="AF793" s="1"/>
      <c r="AG793" s="1"/>
      <c r="AH793" s="1"/>
      <c r="AI793" s="1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</row>
    <row r="794" spans="31:59" x14ac:dyDescent="0.25">
      <c r="AE794"/>
      <c r="AF794" s="1"/>
      <c r="AG794" s="1"/>
      <c r="AH794" s="1"/>
      <c r="AI794" s="1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</row>
    <row r="795" spans="31:59" x14ac:dyDescent="0.25">
      <c r="AE795"/>
      <c r="AF795" s="1"/>
      <c r="AG795" s="1"/>
      <c r="AH795" s="1"/>
      <c r="AI795" s="1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</row>
    <row r="796" spans="31:59" x14ac:dyDescent="0.25">
      <c r="AE796"/>
      <c r="AF796" s="1"/>
      <c r="AG796" s="1"/>
      <c r="AH796" s="1"/>
      <c r="AI796" s="1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</row>
    <row r="797" spans="31:59" x14ac:dyDescent="0.25">
      <c r="AE797"/>
      <c r="AF797" s="1"/>
      <c r="AG797" s="1"/>
      <c r="AH797" s="1"/>
      <c r="AI797" s="1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</row>
    <row r="798" spans="31:59" x14ac:dyDescent="0.25">
      <c r="AE798"/>
      <c r="AF798" s="1"/>
      <c r="AG798" s="1"/>
      <c r="AH798" s="1"/>
      <c r="AI798" s="1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</row>
    <row r="799" spans="31:59" x14ac:dyDescent="0.25">
      <c r="AE799"/>
      <c r="AF799" s="1"/>
      <c r="AG799" s="1"/>
      <c r="AH799" s="1"/>
      <c r="AI799" s="1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</row>
    <row r="800" spans="31:59" x14ac:dyDescent="0.25">
      <c r="AE800"/>
      <c r="AF800" s="1"/>
      <c r="AG800" s="1"/>
      <c r="AH800" s="1"/>
      <c r="AI800" s="1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</row>
    <row r="801" spans="31:59" x14ac:dyDescent="0.25">
      <c r="AE801"/>
      <c r="AF801" s="1"/>
      <c r="AG801" s="1"/>
      <c r="AH801" s="1"/>
      <c r="AI801" s="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</row>
    <row r="802" spans="31:59" x14ac:dyDescent="0.25">
      <c r="AE802"/>
      <c r="AF802" s="1"/>
      <c r="AG802" s="1"/>
      <c r="AH802" s="1"/>
      <c r="AI802" s="1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</row>
    <row r="803" spans="31:59" x14ac:dyDescent="0.25">
      <c r="AE803"/>
      <c r="AF803" s="1"/>
      <c r="AG803" s="1"/>
      <c r="AH803" s="1"/>
      <c r="AI803" s="1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</row>
    <row r="804" spans="31:59" x14ac:dyDescent="0.25">
      <c r="AE804"/>
      <c r="AF804" s="1"/>
      <c r="AG804" s="1"/>
      <c r="AH804" s="1"/>
      <c r="AI804" s="1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</row>
    <row r="805" spans="31:59" x14ac:dyDescent="0.25">
      <c r="AE805"/>
      <c r="AF805" s="1"/>
      <c r="AG805" s="1"/>
      <c r="AH805" s="1"/>
      <c r="AI805" s="1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</row>
    <row r="806" spans="31:59" x14ac:dyDescent="0.25">
      <c r="AE806"/>
      <c r="AF806" s="1"/>
      <c r="AG806" s="1"/>
      <c r="AH806" s="1"/>
      <c r="AI806" s="1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</row>
    <row r="807" spans="31:59" x14ac:dyDescent="0.25">
      <c r="AE807"/>
      <c r="AF807" s="1"/>
      <c r="AG807" s="1"/>
      <c r="AH807" s="1"/>
      <c r="AI807" s="1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</row>
    <row r="808" spans="31:59" x14ac:dyDescent="0.25">
      <c r="AE808"/>
      <c r="AF808" s="1"/>
      <c r="AG808" s="1"/>
      <c r="AH808" s="1"/>
      <c r="AI808" s="1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</row>
    <row r="809" spans="31:59" x14ac:dyDescent="0.25">
      <c r="AE809"/>
      <c r="AF809" s="1"/>
      <c r="AG809" s="1"/>
      <c r="AH809" s="1"/>
      <c r="AI809" s="1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</row>
    <row r="810" spans="31:59" x14ac:dyDescent="0.25">
      <c r="AE810"/>
      <c r="AF810" s="1"/>
      <c r="AG810" s="1"/>
      <c r="AH810" s="1"/>
      <c r="AI810" s="1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</row>
    <row r="811" spans="31:59" x14ac:dyDescent="0.25">
      <c r="AE811"/>
      <c r="AF811" s="1"/>
      <c r="AG811" s="1"/>
      <c r="AH811" s="1"/>
      <c r="AI811" s="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</row>
    <row r="812" spans="31:59" x14ac:dyDescent="0.25">
      <c r="AE812"/>
      <c r="AF812" s="1"/>
      <c r="AG812" s="1"/>
      <c r="AH812" s="1"/>
      <c r="AI812" s="1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</row>
    <row r="813" spans="31:59" x14ac:dyDescent="0.25">
      <c r="AE813"/>
      <c r="AF813" s="1"/>
      <c r="AG813" s="1"/>
      <c r="AH813" s="1"/>
      <c r="AI813" s="1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</row>
    <row r="814" spans="31:59" x14ac:dyDescent="0.25">
      <c r="AE814"/>
      <c r="AF814" s="1"/>
      <c r="AG814" s="1"/>
      <c r="AH814" s="1"/>
      <c r="AI814" s="1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</row>
    <row r="815" spans="31:59" x14ac:dyDescent="0.25">
      <c r="AE815"/>
      <c r="AF815" s="1"/>
      <c r="AG815" s="1"/>
      <c r="AH815" s="1"/>
      <c r="AI815" s="1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</row>
    <row r="816" spans="31:59" x14ac:dyDescent="0.25">
      <c r="AE816"/>
      <c r="AF816" s="1"/>
      <c r="AG816" s="1"/>
      <c r="AH816" s="1"/>
      <c r="AI816" s="1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</row>
    <row r="817" spans="31:59" x14ac:dyDescent="0.25">
      <c r="AE817"/>
      <c r="AF817" s="1"/>
      <c r="AG817" s="1"/>
      <c r="AH817" s="1"/>
      <c r="AI817" s="1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</row>
    <row r="818" spans="31:59" x14ac:dyDescent="0.25">
      <c r="AE818"/>
      <c r="AF818" s="1"/>
      <c r="AG818" s="1"/>
      <c r="AH818" s="1"/>
      <c r="AI818" s="1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</row>
    <row r="819" spans="31:59" x14ac:dyDescent="0.25">
      <c r="AE819"/>
      <c r="AF819" s="1"/>
      <c r="AG819" s="1"/>
      <c r="AH819" s="1"/>
      <c r="AI819" s="1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</row>
    <row r="820" spans="31:59" x14ac:dyDescent="0.25">
      <c r="AE820"/>
      <c r="AF820" s="1"/>
      <c r="AG820" s="1"/>
      <c r="AH820" s="1"/>
      <c r="AI820" s="1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</row>
    <row r="821" spans="31:59" x14ac:dyDescent="0.25">
      <c r="AE821"/>
      <c r="AF821" s="1"/>
      <c r="AG821" s="1"/>
      <c r="AH821" s="1"/>
      <c r="AI821" s="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</row>
    <row r="822" spans="31:59" x14ac:dyDescent="0.25">
      <c r="AE822"/>
      <c r="AF822" s="1"/>
      <c r="AG822" s="1"/>
      <c r="AH822" s="1"/>
      <c r="AI822" s="1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</row>
    <row r="823" spans="31:59" x14ac:dyDescent="0.25">
      <c r="AE823"/>
      <c r="AF823" s="1"/>
      <c r="AG823" s="1"/>
      <c r="AH823" s="1"/>
      <c r="AI823" s="1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</row>
    <row r="824" spans="31:59" x14ac:dyDescent="0.25">
      <c r="AE824"/>
      <c r="AF824" s="1"/>
      <c r="AG824" s="1"/>
      <c r="AH824" s="1"/>
      <c r="AI824" s="1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</row>
    <row r="825" spans="31:59" x14ac:dyDescent="0.25">
      <c r="AE825"/>
      <c r="AF825" s="1"/>
      <c r="AG825" s="1"/>
      <c r="AH825" s="1"/>
      <c r="AI825" s="1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</row>
    <row r="826" spans="31:59" x14ac:dyDescent="0.25">
      <c r="AE826"/>
      <c r="AF826" s="1"/>
      <c r="AG826" s="1"/>
      <c r="AH826" s="1"/>
      <c r="AI826" s="1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</row>
    <row r="827" spans="31:59" x14ac:dyDescent="0.25">
      <c r="AE827"/>
      <c r="AF827" s="1"/>
      <c r="AG827" s="1"/>
      <c r="AH827" s="1"/>
      <c r="AI827" s="1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</row>
    <row r="828" spans="31:59" x14ac:dyDescent="0.25">
      <c r="AE828"/>
      <c r="AF828" s="1"/>
      <c r="AG828" s="1"/>
      <c r="AH828" s="1"/>
      <c r="AI828" s="1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</row>
    <row r="829" spans="31:59" x14ac:dyDescent="0.25">
      <c r="AE829"/>
      <c r="AF829" s="1"/>
      <c r="AG829" s="1"/>
      <c r="AH829" s="1"/>
      <c r="AI829" s="1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</row>
    <row r="830" spans="31:59" x14ac:dyDescent="0.25">
      <c r="AE830"/>
      <c r="AF830" s="1"/>
      <c r="AG830" s="1"/>
      <c r="AH830" s="1"/>
      <c r="AI830" s="1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</row>
    <row r="831" spans="31:59" x14ac:dyDescent="0.25">
      <c r="AE831"/>
      <c r="AF831" s="1"/>
      <c r="AG831" s="1"/>
      <c r="AH831" s="1"/>
      <c r="AI831" s="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</row>
    <row r="832" spans="31:59" x14ac:dyDescent="0.25">
      <c r="AE832"/>
      <c r="AF832" s="1"/>
      <c r="AG832" s="1"/>
      <c r="AH832" s="1"/>
      <c r="AI832" s="1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</row>
    <row r="833" spans="31:59" x14ac:dyDescent="0.25">
      <c r="AE833"/>
      <c r="AF833" s="1"/>
      <c r="AG833" s="1"/>
      <c r="AH833" s="1"/>
      <c r="AI833" s="1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</row>
    <row r="834" spans="31:59" x14ac:dyDescent="0.25">
      <c r="AE834"/>
      <c r="AF834" s="1"/>
      <c r="AG834" s="1"/>
      <c r="AH834" s="1"/>
      <c r="AI834" s="1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</row>
    <row r="835" spans="31:59" x14ac:dyDescent="0.25">
      <c r="AE835"/>
      <c r="AF835" s="1"/>
      <c r="AG835" s="1"/>
      <c r="AH835" s="1"/>
      <c r="AI835" s="1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</row>
    <row r="836" spans="31:59" x14ac:dyDescent="0.25">
      <c r="AE836"/>
      <c r="AF836" s="1"/>
      <c r="AG836" s="1"/>
      <c r="AH836" s="1"/>
      <c r="AI836" s="1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</row>
    <row r="837" spans="31:59" x14ac:dyDescent="0.25">
      <c r="AE837"/>
      <c r="AF837" s="1"/>
      <c r="AG837" s="1"/>
      <c r="AH837" s="1"/>
      <c r="AI837" s="1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</row>
    <row r="838" spans="31:59" x14ac:dyDescent="0.25">
      <c r="AE838"/>
      <c r="AF838" s="1"/>
      <c r="AG838" s="1"/>
      <c r="AH838" s="1"/>
      <c r="AI838" s="1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</row>
    <row r="839" spans="31:59" x14ac:dyDescent="0.25">
      <c r="AE839"/>
      <c r="AF839" s="1"/>
      <c r="AG839" s="1"/>
      <c r="AH839" s="1"/>
      <c r="AI839" s="1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</row>
    <row r="840" spans="31:59" x14ac:dyDescent="0.25">
      <c r="AE840"/>
      <c r="AF840" s="1"/>
      <c r="AG840" s="1"/>
      <c r="AH840" s="1"/>
      <c r="AI840" s="1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</row>
    <row r="841" spans="31:59" x14ac:dyDescent="0.25">
      <c r="AE841"/>
      <c r="AF841" s="1"/>
      <c r="AG841" s="1"/>
      <c r="AH841" s="1"/>
      <c r="AI841" s="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</row>
    <row r="842" spans="31:59" x14ac:dyDescent="0.25">
      <c r="AE842"/>
      <c r="AF842" s="1"/>
      <c r="AG842" s="1"/>
      <c r="AH842" s="1"/>
      <c r="AI842" s="1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</row>
    <row r="843" spans="31:59" x14ac:dyDescent="0.25">
      <c r="AE843"/>
      <c r="AF843" s="1"/>
      <c r="AG843" s="1"/>
      <c r="AH843" s="1"/>
      <c r="AI843" s="1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</row>
    <row r="844" spans="31:59" x14ac:dyDescent="0.25">
      <c r="AE844"/>
      <c r="AF844" s="1"/>
      <c r="AG844" s="1"/>
      <c r="AH844" s="1"/>
      <c r="AI844" s="1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</row>
    <row r="845" spans="31:59" x14ac:dyDescent="0.25">
      <c r="AE845"/>
      <c r="AF845" s="1"/>
      <c r="AG845" s="1"/>
      <c r="AH845" s="1"/>
      <c r="AI845" s="1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</row>
    <row r="846" spans="31:59" x14ac:dyDescent="0.25">
      <c r="AE846"/>
      <c r="AF846" s="1"/>
      <c r="AG846" s="1"/>
      <c r="AH846" s="1"/>
      <c r="AI846" s="1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</row>
    <row r="847" spans="31:59" x14ac:dyDescent="0.25">
      <c r="AE847"/>
      <c r="AF847" s="1"/>
      <c r="AG847" s="1"/>
      <c r="AH847" s="1"/>
      <c r="AI847" s="1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</row>
    <row r="848" spans="31:59" x14ac:dyDescent="0.25">
      <c r="AE848"/>
      <c r="AF848" s="1"/>
      <c r="AG848" s="1"/>
      <c r="AH848" s="1"/>
      <c r="AI848" s="1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</row>
    <row r="849" spans="31:59" x14ac:dyDescent="0.25">
      <c r="AE849"/>
      <c r="AF849" s="1"/>
      <c r="AG849" s="1"/>
      <c r="AH849" s="1"/>
      <c r="AI849" s="1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</row>
  </sheetData>
  <mergeCells count="30">
    <mergeCell ref="AF12:AF15"/>
    <mergeCell ref="AG6:AJ7"/>
    <mergeCell ref="AG4:AJ5"/>
    <mergeCell ref="AF4:AF5"/>
    <mergeCell ref="AF6:AF7"/>
    <mergeCell ref="C14:F14"/>
    <mergeCell ref="C15:F15"/>
    <mergeCell ref="H14:K14"/>
    <mergeCell ref="H15:K15"/>
    <mergeCell ref="P13:S15"/>
    <mergeCell ref="L13:O15"/>
    <mergeCell ref="B6:H7"/>
    <mergeCell ref="J5:K5"/>
    <mergeCell ref="J7:K7"/>
    <mergeCell ref="A6:A7"/>
    <mergeCell ref="B9:H10"/>
    <mergeCell ref="A9:A10"/>
    <mergeCell ref="L3:O3"/>
    <mergeCell ref="P3:S3"/>
    <mergeCell ref="J3:K4"/>
    <mergeCell ref="B1:I1"/>
    <mergeCell ref="B4:H4"/>
    <mergeCell ref="U3:AD3"/>
    <mergeCell ref="AA4:AD4"/>
    <mergeCell ref="W4:Z4"/>
    <mergeCell ref="AA13:AA15"/>
    <mergeCell ref="AB13:AB15"/>
    <mergeCell ref="AC13:AC15"/>
    <mergeCell ref="AD13:AD15"/>
    <mergeCell ref="U13:Z15"/>
  </mergeCell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Sheet1!$A$1:$A$14</xm:f>
          </x14:formula1>
          <xm:sqref>C17:K17</xm:sqref>
        </x14:dataValidation>
        <x14:dataValidation type="list" allowBlank="1" showInputMessage="1" showErrorMessage="1">
          <x14:formula1>
            <xm:f>Sheet1!$C$2:$C$4</xm:f>
          </x14:formula1>
          <xm:sqref>AH12:AH15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D25" sqref="D25"/>
    </sheetView>
  </sheetViews>
  <sheetFormatPr baseColWidth="10" defaultRowHeight="15" x14ac:dyDescent="0.25"/>
  <cols>
    <col min="1" max="1" width="22.5" customWidth="1"/>
    <col min="3" max="3" width="15" customWidth="1"/>
  </cols>
  <sheetData>
    <row r="1" spans="1:3" x14ac:dyDescent="0.25">
      <c r="A1" t="s">
        <v>134</v>
      </c>
    </row>
    <row r="2" spans="1:3" ht="16" x14ac:dyDescent="0.25">
      <c r="C2" s="268" t="s">
        <v>192</v>
      </c>
    </row>
    <row r="3" spans="1:3" ht="16" x14ac:dyDescent="0.25">
      <c r="A3" t="s">
        <v>116</v>
      </c>
      <c r="C3" s="268" t="s">
        <v>28</v>
      </c>
    </row>
    <row r="4" spans="1:3" ht="16" x14ac:dyDescent="0.25">
      <c r="A4" t="s">
        <v>119</v>
      </c>
      <c r="C4" s="268" t="s">
        <v>24</v>
      </c>
    </row>
    <row r="5" spans="1:3" x14ac:dyDescent="0.25">
      <c r="A5" t="s">
        <v>120</v>
      </c>
    </row>
    <row r="6" spans="1:3" x14ac:dyDescent="0.25">
      <c r="A6" t="s">
        <v>121</v>
      </c>
    </row>
    <row r="7" spans="1:3" x14ac:dyDescent="0.25">
      <c r="A7" t="s">
        <v>122</v>
      </c>
    </row>
    <row r="8" spans="1:3" x14ac:dyDescent="0.25">
      <c r="A8" t="s">
        <v>123</v>
      </c>
    </row>
    <row r="9" spans="1:3" x14ac:dyDescent="0.25">
      <c r="A9" t="s">
        <v>124</v>
      </c>
    </row>
    <row r="10" spans="1:3" x14ac:dyDescent="0.25">
      <c r="A10" t="s">
        <v>125</v>
      </c>
    </row>
    <row r="11" spans="1:3" x14ac:dyDescent="0.25">
      <c r="A11" t="s">
        <v>126</v>
      </c>
    </row>
    <row r="12" spans="1:3" x14ac:dyDescent="0.25">
      <c r="A12" t="s">
        <v>127</v>
      </c>
    </row>
    <row r="13" spans="1:3" x14ac:dyDescent="0.25">
      <c r="A13" t="s">
        <v>128</v>
      </c>
    </row>
    <row r="14" spans="1:3" x14ac:dyDescent="0.25">
      <c r="A14" t="s">
        <v>129</v>
      </c>
    </row>
    <row r="15" spans="1:3" x14ac:dyDescent="0.25">
      <c r="A15" t="s">
        <v>117</v>
      </c>
    </row>
    <row r="16" spans="1:3" x14ac:dyDescent="0.25">
      <c r="A16" t="s">
        <v>118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 me</vt:lpstr>
      <vt:lpstr>Paired sampling</vt:lpstr>
      <vt:lpstr>Unpaired sampling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</dc:creator>
  <cp:lastModifiedBy>VT</cp:lastModifiedBy>
  <dcterms:created xsi:type="dcterms:W3CDTF">2016-10-27T20:20:52Z</dcterms:created>
  <dcterms:modified xsi:type="dcterms:W3CDTF">2017-01-20T04:07:23Z</dcterms:modified>
</cp:coreProperties>
</file>